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9540" activeTab="1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Nguyennhan">'[1]Nguyen_nhan'!$B$3:$B$16</definedName>
    <definedName name="_xlnm.Print_Area" localSheetId="0">'06'!$A$1:$S$87</definedName>
    <definedName name="_xlnm.Print_Area" localSheetId="1">'07'!$A$1:$T$87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16"/>
            <rFont val="Tahoma"/>
            <family val="2"/>
          </rPr>
          <t xml:space="preserve"> </t>
        </r>
        <r>
          <rPr>
            <b/>
            <sz val="16"/>
            <color indexed="10"/>
            <rFont val="Tahoma"/>
            <family val="2"/>
          </rPr>
          <t xml:space="preserve">giảm 09 việc: 02 việc Cục thu hồi QĐ, 09 việc Cục rút lên thi hành, </t>
        </r>
        <r>
          <rPr>
            <b/>
            <sz val="16"/>
            <color indexed="12"/>
            <rFont val="Tahoma"/>
            <family val="2"/>
          </rPr>
          <t>TĂNG 07 VIỆC TỪ CHV XUAN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20"/>
            <color indexed="10"/>
            <rFont val="Tahoma"/>
            <family val="2"/>
          </rPr>
          <t xml:space="preserve">giảm 161.735: 39.692 do Cục thu hồi QĐ, 323.867 Cục rút lên thi hành, </t>
        </r>
        <r>
          <rPr>
            <b/>
            <sz val="20"/>
            <color indexed="12"/>
            <rFont val="Tahoma"/>
            <family val="2"/>
          </rPr>
          <t>GIẢM 216.087 TỪ CHV XUÂN</t>
        </r>
      </text>
    </comment>
  </commentList>
</comments>
</file>

<file path=xl/sharedStrings.xml><?xml version="1.0" encoding="utf-8"?>
<sst xmlns="http://schemas.openxmlformats.org/spreadsheetml/2006/main" count="247" uniqueCount="141">
  <si>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</si>
  <si>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</si>
  <si>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</si>
  <si>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</si>
  <si>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</si>
  <si>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</si>
  <si>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</si>
  <si>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</si>
  <si>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</si>
  <si>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</si>
  <si>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</si>
  <si>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</si>
  <si>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</si>
  <si>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</si>
  <si>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</si>
  <si>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</si>
  <si>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</si>
  <si>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</si>
  <si>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</si>
  <si>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</si>
  <si>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</si>
  <si>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</si>
  <si>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</si>
  <si>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</si>
  <si>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</si>
  <si>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</si>
  <si>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</si>
  <si>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</si>
  <si>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</si>
  <si>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</si>
  <si>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</si>
  <si>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</si>
  <si>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Tổng số</t>
  </si>
  <si>
    <t>I</t>
  </si>
  <si>
    <t>Cục Thi hành án dân sự tỉnh Sóc Trăng</t>
  </si>
  <si>
    <t>Lê Trọng Nguyên</t>
  </si>
  <si>
    <t>Bùi Thị Thúy Nga</t>
  </si>
  <si>
    <t>Lưu Khánh Đường</t>
  </si>
  <si>
    <t>Ngô Nam Trung</t>
  </si>
  <si>
    <t>Thạch Minh Luân</t>
  </si>
  <si>
    <t>Nguyễn Thái Huy</t>
  </si>
  <si>
    <t>Đặng Hồng Tuấn</t>
  </si>
  <si>
    <t>II</t>
  </si>
  <si>
    <t>Các Chi cục THADS</t>
  </si>
  <si>
    <t>Chi cục THADS
 TP Sóc Trăng</t>
  </si>
  <si>
    <t>Phạm Văn Nguyên</t>
  </si>
  <si>
    <t>Huỳnh Quốc Thống</t>
  </si>
  <si>
    <t>Hùynh Văn Hiến</t>
  </si>
  <si>
    <t>Triệu Thị The Quy</t>
  </si>
  <si>
    <t>Cao Đức Tín</t>
  </si>
  <si>
    <t>Trần Minh Chánh</t>
  </si>
  <si>
    <t>Nguyễn Thị Út</t>
  </si>
  <si>
    <t>Ngô Đỉnh Tâm</t>
  </si>
  <si>
    <t>Chi cục THADS TX Vĩnh Châu</t>
  </si>
  <si>
    <t>Nguyễn Hoàng Bông</t>
  </si>
  <si>
    <t>Phan Văn Khải</t>
  </si>
  <si>
    <t>Thạch Thanh Hoàng</t>
  </si>
  <si>
    <t>Nguyễn Thanh Linh</t>
  </si>
  <si>
    <t>Chi cục THADS 
huyện Mỹ Tú</t>
  </si>
  <si>
    <t>Nguyễn Quốc Tuấn</t>
  </si>
  <si>
    <t>Mai Hoàng Phong</t>
  </si>
  <si>
    <t>Nguyễn Văn Giỏi</t>
  </si>
  <si>
    <t>Chi cục THADS
 huyện Cù Lao Dung</t>
  </si>
  <si>
    <t>Dương Văn Buồl</t>
  </si>
  <si>
    <t>Đỗ Minh Hoàng</t>
  </si>
  <si>
    <t>Phạm Huỳnh Côn</t>
  </si>
  <si>
    <t>Chi cục THADS 
huyện Long Phú</t>
  </si>
  <si>
    <t>Huỳnh Văn Thuận</t>
  </si>
  <si>
    <t>Nguyễn Hoàng Xuân</t>
  </si>
  <si>
    <t>Dương Minh Thắng</t>
  </si>
  <si>
    <t>Đoàn Thị Bảo Ngọc</t>
  </si>
  <si>
    <t>Chi cục THADS 
huyện Mỹ Xuyên</t>
  </si>
  <si>
    <t>Huỳnh Tấn Lực</t>
  </si>
  <si>
    <t xml:space="preserve">Dương Kỳ Huy </t>
  </si>
  <si>
    <t xml:space="preserve">Trương Thanh Lâm </t>
  </si>
  <si>
    <t xml:space="preserve">Nguyễn Thanh Toàn </t>
  </si>
  <si>
    <t>Chi cục THADS
 huyện Thạnh Trị</t>
  </si>
  <si>
    <t>Phan Hoàng Thắng</t>
  </si>
  <si>
    <t>Nguyễn Hưng Đạo</t>
  </si>
  <si>
    <t>Nguyễn Thanh Tâm</t>
  </si>
  <si>
    <t>Chi cục THADS 
TX Ngã Năm</t>
  </si>
  <si>
    <t>Lương Minh Trung</t>
  </si>
  <si>
    <t>Huỳnh Minh Sang</t>
  </si>
  <si>
    <t>Nguyễn Văn Để</t>
  </si>
  <si>
    <t>Nguyễn Thị Riêng</t>
  </si>
  <si>
    <t>Chi cục THADS 
huyện Kế Sách</t>
  </si>
  <si>
    <t>Võ Hồng Diệp</t>
  </si>
  <si>
    <t>Phùng Huỳnh Trương</t>
  </si>
  <si>
    <t>Trần Văn Khải</t>
  </si>
  <si>
    <t>Nguyễn Thanh Sang</t>
  </si>
  <si>
    <t>Chi cục THADS 
huyện Châu Thành</t>
  </si>
  <si>
    <t>Hồ Hùng Anh</t>
  </si>
  <si>
    <t>Trần Thị Ánh Tuyết</t>
  </si>
  <si>
    <t>Huỳnh Thái Nhì</t>
  </si>
  <si>
    <t>Đinh Trường Minh</t>
  </si>
  <si>
    <t>Chi cục THADS 
huyện Trần Đề</t>
  </si>
  <si>
    <t>Lê Việt Khải</t>
  </si>
  <si>
    <t>Vũ Quốc Toản</t>
  </si>
  <si>
    <t>Trần Thúy An</t>
  </si>
  <si>
    <t>Phạm Hoài Phương</t>
  </si>
  <si>
    <t>NGƯỜI LẬP BIỂU</t>
  </si>
  <si>
    <t>Biểu số: 07/TK-THA</t>
  </si>
  <si>
    <t xml:space="preserve">   KẾT QUẢ THI HÀNH ÁN DÂN SỰ TÍNH BẰNG TIỀN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</si>
  <si>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</si>
  <si>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</si>
  <si>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</si>
  <si>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Chưa có điều
 kiện hành</t>
  </si>
  <si>
    <t>Giảm thi hành án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</si>
  <si>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</si>
  <si>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</si>
  <si>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</si>
  <si>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</si>
  <si>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</si>
  <si>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</si>
  <si>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</si>
  <si>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</si>
  <si>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</si>
  <si>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Các Chi cục 
THADS</t>
  </si>
  <si>
    <t xml:space="preserve">Lê Hữu Truyện </t>
  </si>
  <si>
    <t>05 tháng năm 2017</t>
  </si>
  <si>
    <t>05 tháng  năm 2017</t>
  </si>
  <si>
    <t>158</t>
  </si>
  <si>
    <t>96</t>
  </si>
  <si>
    <t>0</t>
  </si>
  <si>
    <t>84</t>
  </si>
  <si>
    <t>43</t>
  </si>
  <si>
    <t>49</t>
  </si>
  <si>
    <t>134</t>
  </si>
  <si>
    <t>2</t>
  </si>
  <si>
    <t>67</t>
  </si>
  <si>
    <t>29</t>
  </si>
  <si>
    <t>64</t>
  </si>
  <si>
    <t>31</t>
  </si>
  <si>
    <t>48</t>
  </si>
  <si>
    <t>58</t>
  </si>
  <si>
    <t>35</t>
  </si>
  <si>
    <t>60</t>
  </si>
  <si>
    <t>8</t>
  </si>
  <si>
    <t>(Đã ký)</t>
  </si>
  <si>
    <t>Sóc Trăng, ngày  06 tháng  3  năm 2017</t>
  </si>
  <si>
    <t>Sóc Trăng, ngày  06  tháng  3 năm 2017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</si>
</sst>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General_)"/>
    <numFmt numFmtId="166" formatCode="_ * #,##0_ ;_ * \-#,##0_ ;_ * &quot;-&quot;_ ;_ @_ "/>
    <numFmt numFmtId="167" formatCode="_ * #,##0.00_ ;_ * \-#,##0.00_ ;_ * &quot;-&quot;??_ ;_ @_ "/>
    <numFmt numFmtId="168" formatCode="_(* #,##0.00_);_(* \(#,##0.00\);_(* &quot;-&quot;??_);_(@_)"/>
    <numFmt numFmtId="169" formatCode="_(* #,##0.00_);_(* \(#,##0.00\);_(* &quot;-&quot;&quot;?&quot;&quot;?&quot;_);_(@_)"/>
    <numFmt numFmtId="170" formatCode="\$#,##0\ ;\(\$#,##0\)"/>
    <numFmt numFmtId="171" formatCode="#,##0_);\-#,##0_)"/>
    <numFmt numFmtId="172" formatCode="0.00_)"/>
    <numFmt numFmtId="173" formatCode="#,##0.00_);\-#,##0.00_)"/>
    <numFmt numFmtId="174" formatCode="#,##0.00\ &quot;F&quot;;[Red]\-#,##0.00\ &quot;F&quot;"/>
    <numFmt numFmtId="175" formatCode="_-* #,##0\ &quot;F&quot;_-;\-* #,##0\ &quot;F&quot;_-;_-* &quot;-&quot;\ &quot;F&quot;_-;_-@_-"/>
    <numFmt numFmtId="176" formatCode="#,##0\ &quot;F&quot;;[Red]\-#,##0\ &quot;F&quot;"/>
    <numFmt numFmtId="177" formatCode="#,##0.00\ &quot;F&quot;;\-#,##0.00\ &quot;F&quot;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(&quot;$&quot;* #,##0_);_(&quot;$&quot;* \(#,##0\);_(&quot;$&quot;* &quot;-&quot;_);_(@_)"/>
    <numFmt numFmtId="184" formatCode="_-&quot;$&quot;* #,##0.00_-;\-&quot;$&quot;* #,##0.00_-;_-&quot;$&quot;* &quot;-&quot;??_-;_-@_-"/>
  </numFmts>
  <fonts count="120"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i/>
      <sz val="15"/>
      <name val="Times New Roman"/>
      <family val="1"/>
    </font>
    <font>
      <sz val="15"/>
      <name val="Times New Roman"/>
      <family val="1"/>
    </font>
    <font>
      <sz val="11"/>
      <name val=".VnTime"/>
      <family val="2"/>
    </font>
    <font>
      <b/>
      <sz val="15"/>
      <name val="Times New Roman"/>
      <family val="1"/>
    </font>
    <font>
      <b/>
      <sz val="11"/>
      <name val=".VnTime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ahoma"/>
      <family val="2"/>
    </font>
    <font>
      <b/>
      <sz val="16"/>
      <color indexed="10"/>
      <name val="Tahoma"/>
      <family val="2"/>
    </font>
    <font>
      <b/>
      <sz val="16"/>
      <color indexed="12"/>
      <name val="Tahoma"/>
      <family val="2"/>
    </font>
    <font>
      <b/>
      <sz val="9"/>
      <name val="Arial"/>
      <family val="2"/>
    </font>
    <font>
      <sz val="12"/>
      <name val="|??¢¥¢¬¨Ï"/>
      <family val="1"/>
    </font>
    <font>
      <sz val="14"/>
      <color indexed="8"/>
      <name val="Times New Roman"/>
      <family val="2"/>
    </font>
    <font>
      <sz val="11"/>
      <color indexed="8"/>
      <name val="Arial"/>
      <family val="2"/>
    </font>
    <font>
      <sz val="14"/>
      <color indexed="9"/>
      <name val="Times New Roman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2"/>
      <name val="µ¸¿òÃ¼"/>
      <family val="3"/>
    </font>
    <font>
      <sz val="14"/>
      <color indexed="20"/>
      <name val="Times New Roman"/>
      <family val="2"/>
    </font>
    <font>
      <sz val="11"/>
      <color indexed="20"/>
      <name val="Arial"/>
      <family val="2"/>
    </font>
    <font>
      <sz val="12"/>
      <name val="¹ÙÅÁÃ¼"/>
      <family val="1"/>
    </font>
    <font>
      <b/>
      <sz val="14"/>
      <color indexed="52"/>
      <name val="Times New Roman"/>
      <family val="2"/>
    </font>
    <font>
      <b/>
      <sz val="11"/>
      <color indexed="52"/>
      <name val="Arial"/>
      <family val="2"/>
    </font>
    <font>
      <b/>
      <sz val="10"/>
      <name val="Helv"/>
      <family val="2"/>
    </font>
    <font>
      <b/>
      <sz val="14"/>
      <color indexed="9"/>
      <name val="Times New Roman"/>
      <family val="2"/>
    </font>
    <font>
      <b/>
      <sz val="11"/>
      <color indexed="9"/>
      <name val="Arial"/>
      <family val="2"/>
    </font>
    <font>
      <i/>
      <sz val="14"/>
      <color indexed="23"/>
      <name val="Times New Roman"/>
      <family val="2"/>
    </font>
    <font>
      <i/>
      <sz val="11"/>
      <color indexed="23"/>
      <name val="Arial"/>
      <family val="2"/>
    </font>
    <font>
      <sz val="14"/>
      <color indexed="17"/>
      <name val="Times New Roman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Times New Roman"/>
      <family val="2"/>
    </font>
    <font>
      <b/>
      <sz val="13"/>
      <color indexed="56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Arial"/>
      <family val="2"/>
    </font>
    <font>
      <sz val="14"/>
      <color indexed="62"/>
      <name val="Times New Roman"/>
      <family val="2"/>
    </font>
    <font>
      <sz val="11"/>
      <color indexed="62"/>
      <name val="Arial"/>
      <family val="2"/>
    </font>
    <font>
      <sz val="14"/>
      <color indexed="52"/>
      <name val="Times New Roman"/>
      <family val="2"/>
    </font>
    <font>
      <sz val="11"/>
      <color indexed="52"/>
      <name val="Arial"/>
      <family val="2"/>
    </font>
    <font>
      <b/>
      <sz val="11"/>
      <name val="Helv"/>
      <family val="2"/>
    </font>
    <font>
      <sz val="14"/>
      <color indexed="60"/>
      <name val="Times New Roman"/>
      <family val="2"/>
    </font>
    <font>
      <sz val="11"/>
      <color indexed="60"/>
      <name val="Arial"/>
      <family val="2"/>
    </font>
    <font>
      <b/>
      <i/>
      <sz val="16"/>
      <name val="Helv"/>
      <family val="0"/>
    </font>
    <font>
      <sz val="11"/>
      <name val="VNI-Aptima"/>
      <family val="0"/>
    </font>
    <font>
      <b/>
      <sz val="14"/>
      <color indexed="63"/>
      <name val="Times New Roman"/>
      <family val="2"/>
    </font>
    <font>
      <b/>
      <sz val="11"/>
      <color indexed="63"/>
      <name val="Arial"/>
      <family val="2"/>
    </font>
    <font>
      <sz val="10"/>
      <name val="VNbook-Antiqua"/>
      <family val="0"/>
    </font>
    <font>
      <sz val="13"/>
      <name val=".VnTime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Arial"/>
      <family val="2"/>
    </font>
    <font>
      <sz val="14"/>
      <color indexed="10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.VnTime"/>
      <family val="2"/>
    </font>
    <font>
      <b/>
      <sz val="14"/>
      <name val="Times New Roman"/>
      <family val="1"/>
    </font>
    <font>
      <b/>
      <sz val="20"/>
      <color indexed="10"/>
      <name val="Tahoma"/>
      <family val="2"/>
    </font>
    <font>
      <b/>
      <sz val="20"/>
      <color indexed="12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4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165" fontId="20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10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10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10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10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10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10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10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0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102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10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10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10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103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103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10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10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10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3" borderId="0" applyNumberFormat="0" applyBorder="0" applyAlignment="0" applyProtection="0"/>
    <xf numFmtId="0" fontId="10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03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0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03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103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10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4" fillId="4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105" fillId="45" borderId="1" applyNumberFormat="0" applyAlignment="0" applyProtection="0"/>
    <xf numFmtId="0" fontId="31" fillId="46" borderId="2" applyNumberFormat="0" applyAlignment="0" applyProtection="0"/>
    <xf numFmtId="0" fontId="31" fillId="46" borderId="2" applyNumberFormat="0" applyAlignment="0" applyProtection="0"/>
    <xf numFmtId="0" fontId="32" fillId="46" borderId="2" applyNumberFormat="0" applyAlignment="0" applyProtection="0"/>
    <xf numFmtId="0" fontId="33" fillId="0" borderId="0">
      <alignment/>
      <protection/>
    </xf>
    <xf numFmtId="0" fontId="106" fillId="47" borderId="3" applyNumberFormat="0" applyAlignment="0" applyProtection="0"/>
    <xf numFmtId="0" fontId="34" fillId="48" borderId="4" applyNumberFormat="0" applyAlignment="0" applyProtection="0"/>
    <xf numFmtId="0" fontId="34" fillId="48" borderId="4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8" fillId="4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38" fontId="40" fillId="50" borderId="0" applyNumberFormat="0" applyBorder="0" applyAlignment="0" applyProtection="0"/>
    <xf numFmtId="171" fontId="4" fillId="46" borderId="0" applyBorder="0" applyProtection="0">
      <alignment/>
    </xf>
    <xf numFmtId="0" fontId="41" fillId="0" borderId="0">
      <alignment horizontal="left"/>
      <protection/>
    </xf>
    <xf numFmtId="0" fontId="42" fillId="0" borderId="5" applyNumberFormat="0" applyAlignment="0" applyProtection="0"/>
    <xf numFmtId="0" fontId="42" fillId="0" borderId="6">
      <alignment horizontal="left" vertical="center"/>
      <protection/>
    </xf>
    <xf numFmtId="0" fontId="109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8" applyNumberFormat="0" applyFill="0" applyAlignment="0" applyProtection="0"/>
    <xf numFmtId="0" fontId="110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111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2" applyNumberFormat="0" applyFill="0" applyAlignment="0" applyProtection="0"/>
    <xf numFmtId="0" fontId="1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2" fillId="51" borderId="1" applyNumberFormat="0" applyAlignment="0" applyProtection="0"/>
    <xf numFmtId="10" fontId="40" fillId="50" borderId="13" applyNumberFormat="0" applyBorder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49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49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50" fillId="13" borderId="2" applyNumberFormat="0" applyAlignment="0" applyProtection="0"/>
    <xf numFmtId="0" fontId="113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>
      <alignment/>
      <protection/>
    </xf>
    <xf numFmtId="0" fontId="11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5" fillId="53" borderId="0" applyNumberFormat="0" applyBorder="0" applyAlignment="0" applyProtection="0"/>
    <xf numFmtId="172" fontId="5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2" fillId="55" borderId="18" applyNumberFormat="0" applyFont="0" applyAlignment="0" applyProtection="0"/>
    <xf numFmtId="0" fontId="22" fillId="55" borderId="18" applyNumberFormat="0" applyFont="0" applyAlignment="0" applyProtection="0"/>
    <xf numFmtId="0" fontId="0" fillId="55" borderId="18" applyNumberFormat="0" applyFont="0" applyAlignment="0" applyProtection="0"/>
    <xf numFmtId="173" fontId="57" fillId="0" borderId="0" applyFont="0" applyFill="0" applyBorder="0" applyProtection="0">
      <alignment vertical="top" wrapText="1"/>
    </xf>
    <xf numFmtId="0" fontId="115" fillId="45" borderId="19" applyNumberFormat="0" applyAlignment="0" applyProtection="0"/>
    <xf numFmtId="0" fontId="58" fillId="46" borderId="20" applyNumberFormat="0" applyAlignment="0" applyProtection="0"/>
    <xf numFmtId="0" fontId="58" fillId="46" borderId="20" applyNumberFormat="0" applyAlignment="0" applyProtection="0"/>
    <xf numFmtId="0" fontId="59" fillId="46" borderId="20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60" fillId="0" borderId="0">
      <alignment/>
      <protection/>
    </xf>
    <xf numFmtId="0" fontId="53" fillId="0" borderId="0">
      <alignment/>
      <protection/>
    </xf>
    <xf numFmtId="174" fontId="61" fillId="0" borderId="21">
      <alignment horizontal="right" vertical="center"/>
      <protection/>
    </xf>
    <xf numFmtId="175" fontId="61" fillId="0" borderId="21">
      <alignment horizontal="center"/>
      <protection/>
    </xf>
    <xf numFmtId="0" fontId="1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7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3" applyNumberFormat="0" applyFill="0" applyAlignment="0" applyProtection="0"/>
    <xf numFmtId="176" fontId="61" fillId="0" borderId="0">
      <alignment/>
      <protection/>
    </xf>
    <xf numFmtId="177" fontId="61" fillId="0" borderId="13">
      <alignment/>
      <protection/>
    </xf>
    <xf numFmtId="0" fontId="1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>
      <alignment/>
      <protection/>
    </xf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0" fontId="71" fillId="0" borderId="0">
      <alignment/>
      <protection/>
    </xf>
    <xf numFmtId="0" fontId="72" fillId="0" borderId="0">
      <alignment/>
      <protection/>
    </xf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2" fontId="72" fillId="0" borderId="0" applyFont="0" applyFill="0" applyBorder="0" applyAlignment="0" applyProtection="0"/>
    <xf numFmtId="183" fontId="73" fillId="0" borderId="0" applyFont="0" applyFill="0" applyBorder="0" applyAlignment="0" applyProtection="0"/>
    <xf numFmtId="184" fontId="7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56" borderId="13" xfId="369" applyNumberFormat="1" applyFont="1" applyFill="1" applyBorder="1" applyAlignment="1" applyProtection="1">
      <alignment horizontal="right" vertical="center"/>
      <protection/>
    </xf>
    <xf numFmtId="3" fontId="4" fillId="56" borderId="13" xfId="369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5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50" borderId="13" xfId="0" applyNumberFormat="1" applyFont="1" applyFill="1" applyBorder="1" applyAlignment="1" applyProtection="1">
      <alignment horizontal="left" vertical="center"/>
      <protection locked="0"/>
    </xf>
    <xf numFmtId="49" fontId="2" fillId="50" borderId="13" xfId="0" applyNumberFormat="1" applyFont="1" applyFill="1" applyBorder="1" applyAlignment="1" applyProtection="1">
      <alignment vertical="center"/>
      <protection locked="0"/>
    </xf>
    <xf numFmtId="3" fontId="2" fillId="56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49" fontId="15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7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7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77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 vertical="center"/>
    </xf>
    <xf numFmtId="0" fontId="79" fillId="0" borderId="13" xfId="0" applyNumberFormat="1" applyFont="1" applyFill="1" applyBorder="1" applyAlignment="1" applyProtection="1">
      <alignment horizontal="left" vertical="center" wrapText="1"/>
      <protection/>
    </xf>
    <xf numFmtId="49" fontId="79" fillId="50" borderId="13" xfId="0" applyNumberFormat="1" applyFont="1" applyFill="1" applyBorder="1" applyAlignment="1" applyProtection="1">
      <alignment horizontal="left" vertical="center" wrapText="1"/>
      <protection locked="0"/>
    </xf>
    <xf numFmtId="49" fontId="79" fillId="50" borderId="13" xfId="0" applyNumberFormat="1" applyFont="1" applyFill="1" applyBorder="1" applyAlignment="1" applyProtection="1">
      <alignment horizontal="left" vertical="center"/>
      <protection locked="0"/>
    </xf>
    <xf numFmtId="0" fontId="79" fillId="0" borderId="13" xfId="0" applyFont="1" applyFill="1" applyBorder="1" applyAlignment="1">
      <alignment horizontal="left" vertical="center" wrapText="1"/>
    </xf>
    <xf numFmtId="0" fontId="11" fillId="0" borderId="0" xfId="369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49" fontId="80" fillId="0" borderId="0" xfId="0" applyNumberFormat="1" applyFont="1" applyFill="1" applyBorder="1" applyAlignment="1">
      <alignment/>
    </xf>
    <xf numFmtId="3" fontId="0" fillId="57" borderId="13" xfId="0" applyNumberFormat="1" applyFont="1" applyFill="1" applyBorder="1" applyAlignment="1">
      <alignment horizontal="right" vertical="center"/>
    </xf>
    <xf numFmtId="3" fontId="84" fillId="56" borderId="13" xfId="369" applyNumberFormat="1" applyFont="1" applyFill="1" applyBorder="1" applyAlignment="1" applyProtection="1">
      <alignment horizontal="right" vertical="center"/>
      <protection/>
    </xf>
    <xf numFmtId="3" fontId="84" fillId="21" borderId="13" xfId="369" applyNumberFormat="1" applyFont="1" applyFill="1" applyBorder="1" applyAlignment="1" applyProtection="1">
      <alignment horizontal="right" vertical="center"/>
      <protection/>
    </xf>
    <xf numFmtId="10" fontId="84" fillId="56" borderId="13" xfId="353" applyNumberFormat="1" applyFont="1" applyFill="1" applyBorder="1" applyAlignment="1">
      <alignment horizontal="right" vertical="center"/>
      <protection/>
    </xf>
    <xf numFmtId="3" fontId="85" fillId="56" borderId="13" xfId="369" applyNumberFormat="1" applyFont="1" applyFill="1" applyBorder="1" applyAlignment="1" applyProtection="1">
      <alignment horizontal="right" vertical="center"/>
      <protection/>
    </xf>
    <xf numFmtId="0" fontId="79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4" fillId="56" borderId="24" xfId="369" applyNumberFormat="1" applyFont="1" applyFill="1" applyBorder="1" applyAlignment="1" applyProtection="1">
      <alignment horizontal="right" vertical="center"/>
      <protection/>
    </xf>
    <xf numFmtId="3" fontId="2" fillId="56" borderId="24" xfId="369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Border="1" applyAlignment="1">
      <alignment vertical="center"/>
    </xf>
    <xf numFmtId="3" fontId="0" fillId="50" borderId="13" xfId="0" applyNumberFormat="1" applyFont="1" applyFill="1" applyBorder="1" applyAlignment="1" applyProtection="1">
      <alignment horizontal="right" vertical="center"/>
      <protection/>
    </xf>
    <xf numFmtId="3" fontId="0" fillId="50" borderId="2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Border="1" applyAlignment="1">
      <alignment horizontal="right" vertical="center"/>
    </xf>
    <xf numFmtId="10" fontId="4" fillId="56" borderId="13" xfId="353" applyNumberFormat="1" applyFont="1" applyFill="1" applyBorder="1" applyAlignment="1">
      <alignment horizontal="right" vertical="center"/>
      <protection/>
    </xf>
    <xf numFmtId="3" fontId="85" fillId="50" borderId="24" xfId="0" applyNumberFormat="1" applyFont="1" applyFill="1" applyBorder="1" applyAlignment="1" applyProtection="1">
      <alignment horizontal="center" vertical="center"/>
      <protection/>
    </xf>
    <xf numFmtId="3" fontId="85" fillId="50" borderId="13" xfId="0" applyNumberFormat="1" applyFont="1" applyFill="1" applyBorder="1" applyAlignment="1">
      <alignment vertical="center"/>
    </xf>
    <xf numFmtId="3" fontId="84" fillId="56" borderId="24" xfId="369" applyNumberFormat="1" applyFont="1" applyFill="1" applyBorder="1" applyAlignment="1" applyProtection="1">
      <alignment horizontal="right" vertical="center"/>
      <protection/>
    </xf>
    <xf numFmtId="3" fontId="85" fillId="50" borderId="13" xfId="0" applyNumberFormat="1" applyFont="1" applyFill="1" applyBorder="1" applyAlignment="1" applyProtection="1">
      <alignment horizontal="center" vertical="center"/>
      <protection/>
    </xf>
    <xf numFmtId="3" fontId="85" fillId="0" borderId="13" xfId="0" applyNumberFormat="1" applyFont="1" applyBorder="1" applyAlignment="1">
      <alignment vertical="center"/>
    </xf>
    <xf numFmtId="3" fontId="85" fillId="57" borderId="13" xfId="0" applyNumberFormat="1" applyFont="1" applyFill="1" applyBorder="1" applyAlignment="1">
      <alignment vertical="center"/>
    </xf>
    <xf numFmtId="3" fontId="85" fillId="0" borderId="13" xfId="0" applyNumberFormat="1" applyFont="1" applyFill="1" applyBorder="1" applyAlignment="1">
      <alignment vertical="center"/>
    </xf>
    <xf numFmtId="3" fontId="85" fillId="56" borderId="24" xfId="369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86" fillId="57" borderId="13" xfId="0" applyNumberFormat="1" applyFont="1" applyFill="1" applyBorder="1" applyAlignment="1">
      <alignment vertical="center"/>
    </xf>
    <xf numFmtId="3" fontId="86" fillId="0" borderId="13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horizont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74" fillId="0" borderId="0" xfId="0" applyNumberFormat="1" applyFont="1" applyFill="1" applyBorder="1" applyAlignment="1">
      <alignment horizontal="left" wrapText="1"/>
    </xf>
    <xf numFmtId="15" fontId="5" fillId="0" borderId="0" xfId="0" applyNumberFormat="1" applyFont="1" applyFill="1" applyAlignment="1" quotePrefix="1">
      <alignment horizontal="center"/>
    </xf>
    <xf numFmtId="49" fontId="74" fillId="0" borderId="0" xfId="0" applyNumberFormat="1" applyFont="1" applyFill="1" applyBorder="1" applyAlignment="1">
      <alignment horizontal="left" wrapText="1"/>
    </xf>
    <xf numFmtId="49" fontId="75" fillId="0" borderId="25" xfId="0" applyNumberFormat="1" applyFont="1" applyFill="1" applyBorder="1" applyAlignment="1">
      <alignment horizontal="left"/>
    </xf>
    <xf numFmtId="49" fontId="76" fillId="0" borderId="13" xfId="0" applyNumberFormat="1" applyFont="1" applyFill="1" applyBorder="1" applyAlignment="1" applyProtection="1">
      <alignment horizontal="center" vertical="center" wrapText="1"/>
      <protection/>
    </xf>
    <xf numFmtId="49" fontId="74" fillId="0" borderId="13" xfId="0" applyNumberFormat="1" applyFont="1" applyFill="1" applyBorder="1" applyAlignment="1" applyProtection="1">
      <alignment horizontal="center" vertical="center" wrapText="1"/>
      <protection/>
    </xf>
    <xf numFmtId="49" fontId="81" fillId="0" borderId="0" xfId="0" applyNumberFormat="1" applyFont="1" applyFill="1" applyAlignment="1">
      <alignment horizontal="center"/>
    </xf>
    <xf numFmtId="49" fontId="81" fillId="0" borderId="0" xfId="0" applyNumberFormat="1" applyFont="1" applyFill="1" applyBorder="1" applyAlignment="1">
      <alignment horizontal="center"/>
    </xf>
  </cellXfs>
  <cellStyles count="413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1 2" xfId="22"/>
    <cellStyle name="20% - Accent1 3" xfId="23"/>
    <cellStyle name="20% - Accent1 4" xfId="24"/>
    <cellStyle name="20% - Accent2" xfId="25"/>
    <cellStyle name="20% - Accent2 2" xfId="26"/>
    <cellStyle name="20% - Accent2 3" xfId="27"/>
    <cellStyle name="20% - Accent2 4" xfId="28"/>
    <cellStyle name="20% - Accent3" xfId="29"/>
    <cellStyle name="20% - Accent3 2" xfId="30"/>
    <cellStyle name="20% - Accent3 3" xfId="31"/>
    <cellStyle name="20% - Accent3 4" xfId="32"/>
    <cellStyle name="20% - Accent4" xfId="33"/>
    <cellStyle name="20% - Accent4 2" xfId="34"/>
    <cellStyle name="20% - Accent4 3" xfId="35"/>
    <cellStyle name="20% - Accent4 4" xfId="36"/>
    <cellStyle name="20% - Accent5" xfId="37"/>
    <cellStyle name="20% - Accent5 2" xfId="38"/>
    <cellStyle name="20% - Accent5 3" xfId="39"/>
    <cellStyle name="20% - Accent5 4" xfId="40"/>
    <cellStyle name="20% - Accent6" xfId="41"/>
    <cellStyle name="20% - Accent6 2" xfId="42"/>
    <cellStyle name="20% - Accent6 3" xfId="43"/>
    <cellStyle name="20% - Accent6 4" xfId="44"/>
    <cellStyle name="40% - Accent1" xfId="45"/>
    <cellStyle name="40% - Accent1 2" xfId="46"/>
    <cellStyle name="40% - Accent1 3" xfId="47"/>
    <cellStyle name="40% - Accent1 4" xfId="48"/>
    <cellStyle name="40% - Accent2" xfId="49"/>
    <cellStyle name="40% - Accent2 2" xfId="50"/>
    <cellStyle name="40% - Accent2 3" xfId="51"/>
    <cellStyle name="40% - Accent2 4" xfId="52"/>
    <cellStyle name="40% - Accent3" xfId="53"/>
    <cellStyle name="40% - Accent3 2" xfId="54"/>
    <cellStyle name="40% - Accent3 3" xfId="55"/>
    <cellStyle name="40% - Accent3 4" xfId="56"/>
    <cellStyle name="40% - Accent4" xfId="57"/>
    <cellStyle name="40% - Accent4 2" xfId="58"/>
    <cellStyle name="40% - Accent4 3" xfId="59"/>
    <cellStyle name="40% - Accent4 4" xfId="60"/>
    <cellStyle name="40% - Accent5" xfId="61"/>
    <cellStyle name="40% - Accent5 2" xfId="62"/>
    <cellStyle name="40% - Accent5 3" xfId="63"/>
    <cellStyle name="40% - Accent5 4" xfId="64"/>
    <cellStyle name="40% - Accent6" xfId="65"/>
    <cellStyle name="40% - Accent6 2" xfId="66"/>
    <cellStyle name="40% - Accent6 3" xfId="67"/>
    <cellStyle name="40% - Accent6 4" xfId="68"/>
    <cellStyle name="60% - Accent1" xfId="69"/>
    <cellStyle name="60% - Accent1 2" xfId="70"/>
    <cellStyle name="60% - Accent1 3" xfId="71"/>
    <cellStyle name="60% - Accent1 4" xfId="72"/>
    <cellStyle name="60% - Accent2" xfId="73"/>
    <cellStyle name="60% - Accent2 2" xfId="74"/>
    <cellStyle name="60% - Accent2 3" xfId="75"/>
    <cellStyle name="60% - Accent2 4" xfId="76"/>
    <cellStyle name="60% - Accent3" xfId="77"/>
    <cellStyle name="60% - Accent3 2" xfId="78"/>
    <cellStyle name="60% - Accent3 3" xfId="79"/>
    <cellStyle name="60% - Accent3 4" xfId="80"/>
    <cellStyle name="60% - Accent4" xfId="81"/>
    <cellStyle name="60% - Accent4 2" xfId="82"/>
    <cellStyle name="60% - Accent4 3" xfId="83"/>
    <cellStyle name="60% - Accent4 4" xfId="84"/>
    <cellStyle name="60% - Accent5" xfId="85"/>
    <cellStyle name="60% - Accent5 2" xfId="86"/>
    <cellStyle name="60% - Accent5 3" xfId="87"/>
    <cellStyle name="60% - Accent5 4" xfId="88"/>
    <cellStyle name="60% - Accent6" xfId="89"/>
    <cellStyle name="60% - Accent6 2" xfId="90"/>
    <cellStyle name="60% - Accent6 3" xfId="91"/>
    <cellStyle name="60% - Accent6 4" xfId="92"/>
    <cellStyle name="Accent1" xfId="93"/>
    <cellStyle name="Accent1 2" xfId="94"/>
    <cellStyle name="Accent1 3" xfId="95"/>
    <cellStyle name="Accent1 4" xfId="96"/>
    <cellStyle name="Accent2" xfId="97"/>
    <cellStyle name="Accent2 2" xfId="98"/>
    <cellStyle name="Accent2 3" xfId="99"/>
    <cellStyle name="Accent2 4" xfId="100"/>
    <cellStyle name="Accent3" xfId="101"/>
    <cellStyle name="Accent3 2" xfId="102"/>
    <cellStyle name="Accent3 3" xfId="103"/>
    <cellStyle name="Accent3 4" xfId="104"/>
    <cellStyle name="Accent4" xfId="105"/>
    <cellStyle name="Accent4 2" xfId="106"/>
    <cellStyle name="Accent4 3" xfId="107"/>
    <cellStyle name="Accent4 4" xfId="108"/>
    <cellStyle name="Accent5" xfId="109"/>
    <cellStyle name="Accent5 2" xfId="110"/>
    <cellStyle name="Accent5 3" xfId="111"/>
    <cellStyle name="Accent5 4" xfId="112"/>
    <cellStyle name="Accent6" xfId="113"/>
    <cellStyle name="Accent6 2" xfId="114"/>
    <cellStyle name="Accent6 3" xfId="115"/>
    <cellStyle name="Accent6 4" xfId="116"/>
    <cellStyle name="AeE­ [0]_INQUIRY ¿μ¾÷AßAø " xfId="117"/>
    <cellStyle name="AeE­_INQUIRY ¿µ¾÷AßAø " xfId="118"/>
    <cellStyle name="ÄÞ¸¶ [0]_1" xfId="119"/>
    <cellStyle name="AÞ¸¶ [0]_INQUIRY ¿?¾÷AßAø " xfId="120"/>
    <cellStyle name="ÄÞ¸¶_1" xfId="121"/>
    <cellStyle name="AÞ¸¶_INQUIRY ¿?¾÷AßAø " xfId="122"/>
    <cellStyle name="Bad" xfId="123"/>
    <cellStyle name="Bad 2" xfId="124"/>
    <cellStyle name="Bad 3" xfId="125"/>
    <cellStyle name="Bad 4" xfId="126"/>
    <cellStyle name="C?AØ_¿?¾÷CoE² " xfId="127"/>
    <cellStyle name="C￥AØ_¿μ¾÷CoE² " xfId="128"/>
    <cellStyle name="Ç¥ÁØ_ÿÿÿÿÿÿ_4_ÃÑÇÕ°è " xfId="129"/>
    <cellStyle name="Calculation" xfId="130"/>
    <cellStyle name="Calculation 2" xfId="131"/>
    <cellStyle name="Calculation 3" xfId="132"/>
    <cellStyle name="Calculation 4" xfId="133"/>
    <cellStyle name="category" xfId="134"/>
    <cellStyle name="Check Cell" xfId="135"/>
    <cellStyle name="Check Cell 2" xfId="136"/>
    <cellStyle name="Check Cell 3" xfId="137"/>
    <cellStyle name="Check Cell 4" xfId="138"/>
    <cellStyle name="Comma" xfId="139"/>
    <cellStyle name="Comma [0]" xfId="140"/>
    <cellStyle name="Comma 2" xfId="141"/>
    <cellStyle name="Comma 2 2" xfId="142"/>
    <cellStyle name="Comma 2 3" xfId="143"/>
    <cellStyle name="Comma 2 4" xfId="144"/>
    <cellStyle name="Comma 3" xfId="145"/>
    <cellStyle name="Comma 3 2" xfId="146"/>
    <cellStyle name="Comma 3 3" xfId="147"/>
    <cellStyle name="Comma 3 4" xfId="148"/>
    <cellStyle name="Comma 4" xfId="149"/>
    <cellStyle name="Comma 5" xfId="150"/>
    <cellStyle name="Comma 5 2" xfId="151"/>
    <cellStyle name="Comma 5 3" xfId="152"/>
    <cellStyle name="Comma 5 4" xfId="153"/>
    <cellStyle name="Comma 6" xfId="154"/>
    <cellStyle name="Comma 7" xfId="155"/>
    <cellStyle name="Comma0" xfId="156"/>
    <cellStyle name="Currency" xfId="157"/>
    <cellStyle name="Currency [0]" xfId="158"/>
    <cellStyle name="Currency0" xfId="159"/>
    <cellStyle name="Date" xfId="160"/>
    <cellStyle name="Explanatory Text" xfId="161"/>
    <cellStyle name="Explanatory Text 2" xfId="162"/>
    <cellStyle name="Explanatory Text 3" xfId="163"/>
    <cellStyle name="Explanatory Text 4" xfId="164"/>
    <cellStyle name="Fixed" xfId="165"/>
    <cellStyle name="Good" xfId="166"/>
    <cellStyle name="Good 2" xfId="167"/>
    <cellStyle name="Good 3" xfId="168"/>
    <cellStyle name="Good 4" xfId="169"/>
    <cellStyle name="Grey" xfId="170"/>
    <cellStyle name="Group" xfId="171"/>
    <cellStyle name="HEADER" xfId="172"/>
    <cellStyle name="Header1" xfId="173"/>
    <cellStyle name="Header2" xfId="174"/>
    <cellStyle name="Heading 1" xfId="175"/>
    <cellStyle name="Heading 1 2" xfId="176"/>
    <cellStyle name="Heading 1 3" xfId="177"/>
    <cellStyle name="Heading 1 4" xfId="178"/>
    <cellStyle name="Heading 2" xfId="179"/>
    <cellStyle name="Heading 2 2" xfId="180"/>
    <cellStyle name="Heading 2 3" xfId="181"/>
    <cellStyle name="Heading 2 4" xfId="182"/>
    <cellStyle name="Heading 3" xfId="183"/>
    <cellStyle name="Heading 3 2" xfId="184"/>
    <cellStyle name="Heading 3 3" xfId="185"/>
    <cellStyle name="Heading 3 4" xfId="186"/>
    <cellStyle name="Heading 4" xfId="187"/>
    <cellStyle name="Heading 4 2" xfId="188"/>
    <cellStyle name="Heading 4 3" xfId="189"/>
    <cellStyle name="Heading 4 4" xfId="190"/>
    <cellStyle name="Input" xfId="191"/>
    <cellStyle name="Input [yellow]" xfId="192"/>
    <cellStyle name="Input 10" xfId="193"/>
    <cellStyle name="Input 100" xfId="194"/>
    <cellStyle name="Input 101" xfId="195"/>
    <cellStyle name="Input 102" xfId="196"/>
    <cellStyle name="Input 103" xfId="197"/>
    <cellStyle name="Input 104" xfId="198"/>
    <cellStyle name="Input 105" xfId="199"/>
    <cellStyle name="Input 106" xfId="200"/>
    <cellStyle name="Input 107" xfId="201"/>
    <cellStyle name="Input 108" xfId="202"/>
    <cellStyle name="Input 109" xfId="203"/>
    <cellStyle name="Input 11" xfId="204"/>
    <cellStyle name="Input 110" xfId="205"/>
    <cellStyle name="Input 111" xfId="206"/>
    <cellStyle name="Input 112" xfId="207"/>
    <cellStyle name="Input 113" xfId="208"/>
    <cellStyle name="Input 114" xfId="209"/>
    <cellStyle name="Input 115" xfId="210"/>
    <cellStyle name="Input 116" xfId="211"/>
    <cellStyle name="Input 117" xfId="212"/>
    <cellStyle name="Input 118" xfId="213"/>
    <cellStyle name="Input 119" xfId="214"/>
    <cellStyle name="Input 12" xfId="215"/>
    <cellStyle name="Input 120" xfId="216"/>
    <cellStyle name="Input 121" xfId="217"/>
    <cellStyle name="Input 122" xfId="218"/>
    <cellStyle name="Input 123" xfId="219"/>
    <cellStyle name="Input 124" xfId="220"/>
    <cellStyle name="Input 125" xfId="221"/>
    <cellStyle name="Input 126" xfId="222"/>
    <cellStyle name="Input 127" xfId="223"/>
    <cellStyle name="Input 128" xfId="224"/>
    <cellStyle name="Input 129" xfId="225"/>
    <cellStyle name="Input 13" xfId="226"/>
    <cellStyle name="Input 130" xfId="227"/>
    <cellStyle name="Input 131" xfId="228"/>
    <cellStyle name="Input 132" xfId="229"/>
    <cellStyle name="Input 133" xfId="230"/>
    <cellStyle name="Input 134" xfId="231"/>
    <cellStyle name="Input 135" xfId="232"/>
    <cellStyle name="Input 136" xfId="233"/>
    <cellStyle name="Input 137" xfId="234"/>
    <cellStyle name="Input 138" xfId="235"/>
    <cellStyle name="Input 139" xfId="236"/>
    <cellStyle name="Input 14" xfId="237"/>
    <cellStyle name="Input 140" xfId="238"/>
    <cellStyle name="Input 141" xfId="239"/>
    <cellStyle name="Input 142" xfId="240"/>
    <cellStyle name="Input 143" xfId="241"/>
    <cellStyle name="Input 144" xfId="242"/>
    <cellStyle name="Input 145" xfId="243"/>
    <cellStyle name="Input 146" xfId="244"/>
    <cellStyle name="Input 147" xfId="245"/>
    <cellStyle name="Input 148" xfId="246"/>
    <cellStyle name="Input 149" xfId="247"/>
    <cellStyle name="Input 15" xfId="248"/>
    <cellStyle name="Input 150" xfId="249"/>
    <cellStyle name="Input 16" xfId="250"/>
    <cellStyle name="Input 17" xfId="251"/>
    <cellStyle name="Input 18" xfId="252"/>
    <cellStyle name="Input 19" xfId="253"/>
    <cellStyle name="Input 2" xfId="254"/>
    <cellStyle name="Input 20" xfId="255"/>
    <cellStyle name="Input 21" xfId="256"/>
    <cellStyle name="Input 22" xfId="257"/>
    <cellStyle name="Input 23" xfId="258"/>
    <cellStyle name="Input 24" xfId="259"/>
    <cellStyle name="Input 25" xfId="260"/>
    <cellStyle name="Input 26" xfId="261"/>
    <cellStyle name="Input 27" xfId="262"/>
    <cellStyle name="Input 28" xfId="263"/>
    <cellStyle name="Input 29" xfId="264"/>
    <cellStyle name="Input 3" xfId="265"/>
    <cellStyle name="Input 30" xfId="266"/>
    <cellStyle name="Input 31" xfId="267"/>
    <cellStyle name="Input 32" xfId="268"/>
    <cellStyle name="Input 33" xfId="269"/>
    <cellStyle name="Input 34" xfId="270"/>
    <cellStyle name="Input 35" xfId="271"/>
    <cellStyle name="Input 36" xfId="272"/>
    <cellStyle name="Input 37" xfId="273"/>
    <cellStyle name="Input 38" xfId="274"/>
    <cellStyle name="Input 39" xfId="275"/>
    <cellStyle name="Input 4" xfId="276"/>
    <cellStyle name="Input 40" xfId="277"/>
    <cellStyle name="Input 41" xfId="278"/>
    <cellStyle name="Input 42" xfId="279"/>
    <cellStyle name="Input 43" xfId="280"/>
    <cellStyle name="Input 44" xfId="281"/>
    <cellStyle name="Input 45" xfId="282"/>
    <cellStyle name="Input 46" xfId="283"/>
    <cellStyle name="Input 47" xfId="284"/>
    <cellStyle name="Input 48" xfId="285"/>
    <cellStyle name="Input 49" xfId="286"/>
    <cellStyle name="Input 5" xfId="287"/>
    <cellStyle name="Input 50" xfId="288"/>
    <cellStyle name="Input 51" xfId="289"/>
    <cellStyle name="Input 52" xfId="290"/>
    <cellStyle name="Input 53" xfId="291"/>
    <cellStyle name="Input 54" xfId="292"/>
    <cellStyle name="Input 55" xfId="293"/>
    <cellStyle name="Input 56" xfId="294"/>
    <cellStyle name="Input 57" xfId="295"/>
    <cellStyle name="Input 58" xfId="296"/>
    <cellStyle name="Input 59" xfId="297"/>
    <cellStyle name="Input 6" xfId="298"/>
    <cellStyle name="Input 60" xfId="299"/>
    <cellStyle name="Input 61" xfId="300"/>
    <cellStyle name="Input 62" xfId="301"/>
    <cellStyle name="Input 63" xfId="302"/>
    <cellStyle name="Input 64" xfId="303"/>
    <cellStyle name="Input 65" xfId="304"/>
    <cellStyle name="Input 66" xfId="305"/>
    <cellStyle name="Input 67" xfId="306"/>
    <cellStyle name="Input 68" xfId="307"/>
    <cellStyle name="Input 69" xfId="308"/>
    <cellStyle name="Input 7" xfId="309"/>
    <cellStyle name="Input 70" xfId="310"/>
    <cellStyle name="Input 71" xfId="311"/>
    <cellStyle name="Input 72" xfId="312"/>
    <cellStyle name="Input 73" xfId="313"/>
    <cellStyle name="Input 74" xfId="314"/>
    <cellStyle name="Input 75" xfId="315"/>
    <cellStyle name="Input 76" xfId="316"/>
    <cellStyle name="Input 77" xfId="317"/>
    <cellStyle name="Input 78" xfId="318"/>
    <cellStyle name="Input 79" xfId="319"/>
    <cellStyle name="Input 8" xfId="320"/>
    <cellStyle name="Input 80" xfId="321"/>
    <cellStyle name="Input 81" xfId="322"/>
    <cellStyle name="Input 82" xfId="323"/>
    <cellStyle name="Input 83" xfId="324"/>
    <cellStyle name="Input 84" xfId="325"/>
    <cellStyle name="Input 85" xfId="326"/>
    <cellStyle name="Input 86" xfId="327"/>
    <cellStyle name="Input 87" xfId="328"/>
    <cellStyle name="Input 88" xfId="329"/>
    <cellStyle name="Input 89" xfId="330"/>
    <cellStyle name="Input 9" xfId="331"/>
    <cellStyle name="Input 90" xfId="332"/>
    <cellStyle name="Input 91" xfId="333"/>
    <cellStyle name="Input 92" xfId="334"/>
    <cellStyle name="Input 93" xfId="335"/>
    <cellStyle name="Input 94" xfId="336"/>
    <cellStyle name="Input 95" xfId="337"/>
    <cellStyle name="Input 96" xfId="338"/>
    <cellStyle name="Input 97" xfId="339"/>
    <cellStyle name="Input 98" xfId="340"/>
    <cellStyle name="Input 99" xfId="341"/>
    <cellStyle name="Linked Cell" xfId="342"/>
    <cellStyle name="Linked Cell 2" xfId="343"/>
    <cellStyle name="Linked Cell 3" xfId="344"/>
    <cellStyle name="Linked Cell 4" xfId="345"/>
    <cellStyle name="Model" xfId="346"/>
    <cellStyle name="Neutral" xfId="347"/>
    <cellStyle name="Neutral 2" xfId="348"/>
    <cellStyle name="Neutral 3" xfId="349"/>
    <cellStyle name="Neutral 4" xfId="350"/>
    <cellStyle name="Normal - Style1" xfId="351"/>
    <cellStyle name="Normal 2" xfId="352"/>
    <cellStyle name="Normal 2 2" xfId="353"/>
    <cellStyle name="Normal 2 2 2" xfId="354"/>
    <cellStyle name="Normal 2 2 3" xfId="355"/>
    <cellStyle name="Normal 2 3" xfId="356"/>
    <cellStyle name="Normal 2 3 2" xfId="357"/>
    <cellStyle name="Normal 2 4" xfId="358"/>
    <cellStyle name="Normal 2_Bao cao 12 thang 2013 (ban chinh thuc) 11.10" xfId="359"/>
    <cellStyle name="Normal 3" xfId="360"/>
    <cellStyle name="Normal 3 2" xfId="361"/>
    <cellStyle name="Normal 3 2 2" xfId="362"/>
    <cellStyle name="Normal 3 3" xfId="363"/>
    <cellStyle name="Normal 4" xfId="364"/>
    <cellStyle name="Normal 4 2" xfId="365"/>
    <cellStyle name="Normal 4 2 2" xfId="366"/>
    <cellStyle name="Normal 4 3" xfId="367"/>
    <cellStyle name="Normal 5" xfId="368"/>
    <cellStyle name="Normal_1. (Goc) THONG KE TT01 Toàn tỉnh Hoa Binh 6 tháng 2013" xfId="369"/>
    <cellStyle name="Note" xfId="370"/>
    <cellStyle name="Note 2" xfId="371"/>
    <cellStyle name="Note 3" xfId="372"/>
    <cellStyle name="Note 4" xfId="373"/>
    <cellStyle name="NWM" xfId="374"/>
    <cellStyle name="Output" xfId="375"/>
    <cellStyle name="Output 2" xfId="376"/>
    <cellStyle name="Output 3" xfId="377"/>
    <cellStyle name="Output 4" xfId="378"/>
    <cellStyle name="Percent" xfId="379"/>
    <cellStyle name="Percent [2]" xfId="380"/>
    <cellStyle name="Percent 10" xfId="381"/>
    <cellStyle name="Percent 2" xfId="382"/>
    <cellStyle name="Percent 2 2" xfId="383"/>
    <cellStyle name="Percent 3" xfId="384"/>
    <cellStyle name="Percent 4" xfId="385"/>
    <cellStyle name="Percent 5" xfId="386"/>
    <cellStyle name="Percent 6" xfId="387"/>
    <cellStyle name="Percent 6 2" xfId="388"/>
    <cellStyle name="Percent 7" xfId="389"/>
    <cellStyle name="Percent 8" xfId="390"/>
    <cellStyle name="Percent 9" xfId="391"/>
    <cellStyle name="Style Date" xfId="392"/>
    <cellStyle name="subhead" xfId="393"/>
    <cellStyle name="T" xfId="394"/>
    <cellStyle name="th" xfId="395"/>
    <cellStyle name="Title" xfId="396"/>
    <cellStyle name="Title 2" xfId="397"/>
    <cellStyle name="Title 3" xfId="398"/>
    <cellStyle name="Title 4" xfId="399"/>
    <cellStyle name="Total" xfId="400"/>
    <cellStyle name="Total 2" xfId="401"/>
    <cellStyle name="Total 3" xfId="402"/>
    <cellStyle name="Total 4" xfId="403"/>
    <cellStyle name="viet" xfId="404"/>
    <cellStyle name="viet2" xfId="405"/>
    <cellStyle name="Warning Text" xfId="406"/>
    <cellStyle name="Warning Text 2" xfId="407"/>
    <cellStyle name="Warning Text 3" xfId="408"/>
    <cellStyle name="Warning Text 4" xfId="409"/>
    <cellStyle name="똿뗦먛귟 [0.00]_PRODUCT DETAIL Q1" xfId="410"/>
    <cellStyle name="똿뗦먛귟_PRODUCT DETAIL Q1" xfId="411"/>
    <cellStyle name="믅됞 [0.00]_PRODUCT DETAIL Q1" xfId="412"/>
    <cellStyle name="믅됞_PRODUCT DETAIL Q1" xfId="413"/>
    <cellStyle name="백분율_95" xfId="414"/>
    <cellStyle name="뷭?_BOOKSHIP" xfId="415"/>
    <cellStyle name="콤마 [0]_1202" xfId="416"/>
    <cellStyle name="콤마_1202" xfId="417"/>
    <cellStyle name="통화 [0]_1202" xfId="418"/>
    <cellStyle name="통화_1202" xfId="419"/>
    <cellStyle name="표준_(정보부문)월별인원계획" xfId="420"/>
    <cellStyle name="一般_Book1" xfId="421"/>
    <cellStyle name="千分位[0]_Book1" xfId="422"/>
    <cellStyle name="千分位_Book1" xfId="423"/>
    <cellStyle name="貨幣 [0]_Book1" xfId="424"/>
    <cellStyle name="貨幣[0]_MATL COST ANALYSIS" xfId="425"/>
    <cellStyle name="貨幣_Book1" xfId="4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962150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962150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ieu%20nam%202016\THONG%20KE\8%20THANG\SOC%20TRANG%2019%20bieu%20mau%20theo%20tt%200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2017\THONG%20KE%202017\03%20THANG\Copy%20of%20THONG%20KE%2003%20THANG%202017%20TOAN%20TIN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ieu%20nam%202016\THONG%20KE\12%20THANG%202016\CAC%20CHI%20CO%20DIEU%20CHINH\THONG%20KE%2012%20THANG%202016%20TOAN%20TIN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ieu%20nam%202016\THONG%20KE\11%20THANG%202016\SOC%20TRANG%2011%20THANG%202016%20GUI%20TONG%20CU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ieu%20nam%202016\THONG%20KE\9%20THANG%202016\THONG%20KE%209%20THANG%202016%20GUI%20TONG%20C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CTHADS tỉnh Sóc Trăng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ong tin"/>
      <sheetName val="TP SOC TRANG"/>
      <sheetName val="KE SACH"/>
      <sheetName val="CU LAO DUNG"/>
      <sheetName val="CHAU THANH"/>
      <sheetName val="MỸ TÚ"/>
      <sheetName val="LONG PHU"/>
      <sheetName val="MỸ XUYEN"/>
      <sheetName val="TRAN ĐỀ"/>
      <sheetName val="THANH TRI"/>
      <sheetName val="NGA NAM"/>
      <sheetName val="VINH CHAU"/>
      <sheetName val="CỤC THADS"/>
      <sheetName val="TOAN TINH"/>
    </sheetNames>
    <sheetDataSet>
      <sheetData sheetId="13">
        <row r="12">
          <cell r="DT12">
            <v>7018</v>
          </cell>
        </row>
        <row r="13">
          <cell r="DT13">
            <v>456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ong tin"/>
      <sheetName val="TP SOC TRANG"/>
      <sheetName val="KE SACH"/>
      <sheetName val="CU LAO DUNG"/>
      <sheetName val="CHAU THANH"/>
      <sheetName val="MỸ TÚ"/>
      <sheetName val="LONG PHU"/>
      <sheetName val="MỸ XUYEN"/>
      <sheetName val="TRAN ĐỀ"/>
      <sheetName val="THANH TRI"/>
      <sheetName val="NGA NAM"/>
      <sheetName val="VINH CHAU"/>
      <sheetName val="CỤC THADS"/>
      <sheetName val="TOAN TINH"/>
    </sheetNames>
    <sheetDataSet>
      <sheetData sheetId="13">
        <row r="12">
          <cell r="EH12">
            <v>1553</v>
          </cell>
          <cell r="EI12">
            <v>4840</v>
          </cell>
          <cell r="EJ12">
            <v>0.6899933980948788</v>
          </cell>
          <cell r="EK12">
            <v>0</v>
          </cell>
        </row>
        <row r="13">
          <cell r="EH13">
            <v>135</v>
          </cell>
          <cell r="EI13">
            <v>379</v>
          </cell>
        </row>
        <row r="53">
          <cell r="FH53">
            <v>4769238</v>
          </cell>
        </row>
        <row r="54">
          <cell r="FH54">
            <v>5189086</v>
          </cell>
        </row>
        <row r="55">
          <cell r="FH55">
            <v>18138862</v>
          </cell>
        </row>
        <row r="56">
          <cell r="FH56">
            <v>9025709</v>
          </cell>
        </row>
        <row r="57">
          <cell r="FH57">
            <v>3240329</v>
          </cell>
        </row>
        <row r="58">
          <cell r="FH58">
            <v>3471363</v>
          </cell>
        </row>
        <row r="59">
          <cell r="FH59">
            <v>2401461</v>
          </cell>
        </row>
        <row r="60">
          <cell r="FH60">
            <v>28999286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ong tin"/>
      <sheetName val="06"/>
      <sheetName val="07"/>
    </sheetNames>
    <sheetDataSet>
      <sheetData sheetId="0">
        <row r="6">
          <cell r="B6" t="str">
            <v>Lê Trọng Nguyên</v>
          </cell>
        </row>
        <row r="7">
          <cell r="B7" t="str">
            <v>CỤC TRƯỞNG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11"/>
      <sheetName val="12"/>
      <sheetName val="19"/>
    </sheetNames>
    <sheetDataSet>
      <sheetData sheetId="0">
        <row r="5">
          <cell r="B5" t="str">
            <v>Thái Thị Phương Hiếu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K125"/>
  <sheetViews>
    <sheetView showZeros="0" zoomScaleSheetLayoutView="85" zoomScalePageLayoutView="0" workbookViewId="0" topLeftCell="A69">
      <selection activeCell="N78" sqref="N78:S78"/>
    </sheetView>
  </sheetViews>
  <sheetFormatPr defaultColWidth="9.00390625" defaultRowHeight="15.75"/>
  <cols>
    <col min="1" max="1" width="5.75390625" style="2" customWidth="1"/>
    <col min="2" max="2" width="20.00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8.625" style="2" customWidth="1"/>
    <col min="20" max="24" width="9.00390625" style="4" customWidth="1"/>
    <col min="25" max="16384" width="9.00390625" style="2" customWidth="1"/>
  </cols>
  <sheetData>
    <row r="1" spans="1:19" ht="20.25" customHeight="1">
      <c r="A1" s="1" t="s">
        <v>0</v>
      </c>
      <c r="B1" s="1"/>
      <c r="C1" s="1"/>
      <c r="E1" s="95" t="s">
        <v>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3" t="s">
        <v>2</v>
      </c>
      <c r="Q1" s="3"/>
      <c r="R1" s="3"/>
      <c r="S1" s="3"/>
    </row>
    <row r="2" spans="1:19" ht="17.25" customHeight="1">
      <c r="A2" s="96" t="s">
        <v>3</v>
      </c>
      <c r="B2" s="96"/>
      <c r="C2" s="96"/>
      <c r="D2" s="96"/>
      <c r="E2" s="97" t="s">
        <v>4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8" t="str">
        <f>'[2]Thong tin'!B4</f>
        <v>CTHADS tỉnh Sóc Trăng</v>
      </c>
      <c r="Q2" s="98"/>
      <c r="R2" s="98"/>
      <c r="S2" s="98"/>
    </row>
    <row r="3" spans="1:19" ht="19.5" customHeight="1">
      <c r="A3" s="96" t="s">
        <v>5</v>
      </c>
      <c r="B3" s="96"/>
      <c r="C3" s="96"/>
      <c r="D3" s="96"/>
      <c r="E3" s="99" t="s">
        <v>120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3" t="s">
        <v>6</v>
      </c>
      <c r="Q3" s="1"/>
      <c r="R3" s="3"/>
      <c r="S3" s="3"/>
    </row>
    <row r="4" spans="1:19" ht="14.25" customHeight="1">
      <c r="A4" s="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100" t="s">
        <v>8</v>
      </c>
      <c r="Q4" s="100"/>
      <c r="R4" s="100"/>
      <c r="S4" s="100"/>
    </row>
    <row r="5" spans="2:19" ht="21.75" customHeight="1">
      <c r="B5" s="7"/>
      <c r="C5" s="7"/>
      <c r="Q5" s="8" t="s">
        <v>9</v>
      </c>
      <c r="R5" s="9"/>
      <c r="S5" s="9"/>
    </row>
    <row r="6" spans="1:19" ht="19.5" customHeight="1">
      <c r="A6" s="101" t="s">
        <v>10</v>
      </c>
      <c r="B6" s="101"/>
      <c r="C6" s="102" t="s">
        <v>11</v>
      </c>
      <c r="D6" s="102"/>
      <c r="E6" s="102"/>
      <c r="F6" s="103" t="s">
        <v>12</v>
      </c>
      <c r="G6" s="103" t="s">
        <v>13</v>
      </c>
      <c r="H6" s="104" t="s">
        <v>14</v>
      </c>
      <c r="I6" s="104"/>
      <c r="J6" s="104"/>
      <c r="K6" s="104"/>
      <c r="L6" s="104"/>
      <c r="M6" s="104"/>
      <c r="N6" s="104"/>
      <c r="O6" s="104"/>
      <c r="P6" s="104"/>
      <c r="Q6" s="104"/>
      <c r="R6" s="102" t="s">
        <v>15</v>
      </c>
      <c r="S6" s="102" t="s">
        <v>16</v>
      </c>
    </row>
    <row r="7" spans="1:24" s="3" customFormat="1" ht="27" customHeight="1">
      <c r="A7" s="101"/>
      <c r="B7" s="101"/>
      <c r="C7" s="102" t="s">
        <v>17</v>
      </c>
      <c r="D7" s="105" t="s">
        <v>18</v>
      </c>
      <c r="E7" s="105"/>
      <c r="F7" s="103"/>
      <c r="G7" s="103"/>
      <c r="H7" s="103" t="s">
        <v>14</v>
      </c>
      <c r="I7" s="102" t="s">
        <v>19</v>
      </c>
      <c r="J7" s="102"/>
      <c r="K7" s="102"/>
      <c r="L7" s="102"/>
      <c r="M7" s="102"/>
      <c r="N7" s="102"/>
      <c r="O7" s="102"/>
      <c r="P7" s="102"/>
      <c r="Q7" s="103" t="s">
        <v>20</v>
      </c>
      <c r="R7" s="102"/>
      <c r="S7" s="102"/>
      <c r="T7" s="10"/>
      <c r="U7" s="10"/>
      <c r="V7" s="10"/>
      <c r="W7" s="10"/>
      <c r="X7" s="10"/>
    </row>
    <row r="8" spans="1:19" ht="21.75" customHeight="1">
      <c r="A8" s="101"/>
      <c r="B8" s="101"/>
      <c r="C8" s="102"/>
      <c r="D8" s="105" t="s">
        <v>21</v>
      </c>
      <c r="E8" s="105" t="s">
        <v>22</v>
      </c>
      <c r="F8" s="103"/>
      <c r="G8" s="103"/>
      <c r="H8" s="103"/>
      <c r="I8" s="103" t="s">
        <v>23</v>
      </c>
      <c r="J8" s="105" t="s">
        <v>18</v>
      </c>
      <c r="K8" s="105"/>
      <c r="L8" s="105"/>
      <c r="M8" s="105"/>
      <c r="N8" s="105"/>
      <c r="O8" s="105"/>
      <c r="P8" s="105"/>
      <c r="Q8" s="103"/>
      <c r="R8" s="102"/>
      <c r="S8" s="102"/>
    </row>
    <row r="9" spans="1:19" ht="84" customHeight="1">
      <c r="A9" s="101"/>
      <c r="B9" s="101"/>
      <c r="C9" s="102"/>
      <c r="D9" s="105"/>
      <c r="E9" s="105"/>
      <c r="F9" s="103"/>
      <c r="G9" s="103"/>
      <c r="H9" s="103"/>
      <c r="I9" s="103"/>
      <c r="J9" s="11" t="s">
        <v>24</v>
      </c>
      <c r="K9" s="11" t="s">
        <v>25</v>
      </c>
      <c r="L9" s="12" t="s">
        <v>26</v>
      </c>
      <c r="M9" s="12" t="s">
        <v>27</v>
      </c>
      <c r="N9" s="12" t="s">
        <v>28</v>
      </c>
      <c r="O9" s="12" t="s">
        <v>29</v>
      </c>
      <c r="P9" s="12" t="s">
        <v>30</v>
      </c>
      <c r="Q9" s="103"/>
      <c r="R9" s="102"/>
      <c r="S9" s="102"/>
    </row>
    <row r="10" spans="1:19" ht="22.5" customHeight="1">
      <c r="A10" s="107" t="s">
        <v>31</v>
      </c>
      <c r="B10" s="107"/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13">
        <v>13</v>
      </c>
      <c r="P10" s="13">
        <v>14</v>
      </c>
      <c r="Q10" s="13">
        <v>15</v>
      </c>
      <c r="R10" s="13">
        <v>16</v>
      </c>
      <c r="S10" s="13">
        <v>17</v>
      </c>
    </row>
    <row r="11" spans="1:37" ht="35.25" customHeight="1">
      <c r="A11" s="102" t="s">
        <v>32</v>
      </c>
      <c r="B11" s="102"/>
      <c r="C11" s="19">
        <f>C12+C21</f>
        <v>8367</v>
      </c>
      <c r="D11" s="19">
        <f aca="true" t="shared" si="0" ref="D11:R11">D12+D21</f>
        <v>4840</v>
      </c>
      <c r="E11" s="19">
        <f t="shared" si="0"/>
        <v>3527</v>
      </c>
      <c r="F11" s="19">
        <f t="shared" si="0"/>
        <v>59</v>
      </c>
      <c r="G11" s="19">
        <f t="shared" si="0"/>
        <v>9</v>
      </c>
      <c r="H11" s="19">
        <f t="shared" si="0"/>
        <v>8308</v>
      </c>
      <c r="I11" s="19">
        <f t="shared" si="0"/>
        <v>6686</v>
      </c>
      <c r="J11" s="19">
        <f t="shared" si="0"/>
        <v>2664</v>
      </c>
      <c r="K11" s="19">
        <f t="shared" si="0"/>
        <v>63</v>
      </c>
      <c r="L11" s="19">
        <f t="shared" si="0"/>
        <v>3839</v>
      </c>
      <c r="M11" s="19">
        <f t="shared" si="0"/>
        <v>78</v>
      </c>
      <c r="N11" s="19">
        <f t="shared" si="0"/>
        <v>18</v>
      </c>
      <c r="O11" s="19">
        <f t="shared" si="0"/>
        <v>0</v>
      </c>
      <c r="P11" s="19">
        <f t="shared" si="0"/>
        <v>24</v>
      </c>
      <c r="Q11" s="19">
        <f t="shared" si="0"/>
        <v>1622</v>
      </c>
      <c r="R11" s="19">
        <f t="shared" si="0"/>
        <v>5581</v>
      </c>
      <c r="S11" s="81">
        <f aca="true" t="shared" si="1" ref="S11:S73">(J11+K11)/I11</f>
        <v>0.4078671851630272</v>
      </c>
      <c r="T11" s="4">
        <f>C11-H11-F11</f>
        <v>0</v>
      </c>
      <c r="V11" s="4">
        <f>C11-'[3]TOAN TINH'!DT12</f>
        <v>1349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f>'[4]TOAN TINH'!EH12-Q11</f>
        <v>-69</v>
      </c>
      <c r="AI11" s="4">
        <f>'[4]TOAN TINH'!EI12-R11</f>
        <v>-741</v>
      </c>
      <c r="AJ11" s="4">
        <f>'[4]TOAN TINH'!EJ12-S11</f>
        <v>0.2821262129318516</v>
      </c>
      <c r="AK11" s="4">
        <f>'[4]TOAN TINH'!EK12-T11</f>
        <v>0</v>
      </c>
    </row>
    <row r="12" spans="1:35" ht="54.75" customHeight="1">
      <c r="A12" s="14" t="s">
        <v>33</v>
      </c>
      <c r="B12" s="15" t="s">
        <v>34</v>
      </c>
      <c r="C12" s="19">
        <f aca="true" t="shared" si="2" ref="C12:C20">D12+E12</f>
        <v>491</v>
      </c>
      <c r="D12" s="18">
        <f>SUM(D13:D20)</f>
        <v>387</v>
      </c>
      <c r="E12" s="18">
        <f aca="true" t="shared" si="3" ref="E12:R12">SUM(E13:E20)</f>
        <v>104</v>
      </c>
      <c r="F12" s="18">
        <f t="shared" si="3"/>
        <v>5</v>
      </c>
      <c r="G12" s="18">
        <f t="shared" si="3"/>
        <v>0</v>
      </c>
      <c r="H12" s="18">
        <f t="shared" si="3"/>
        <v>486</v>
      </c>
      <c r="I12" s="18">
        <f t="shared" si="3"/>
        <v>339</v>
      </c>
      <c r="J12" s="18">
        <f t="shared" si="3"/>
        <v>73</v>
      </c>
      <c r="K12" s="18">
        <f t="shared" si="3"/>
        <v>3</v>
      </c>
      <c r="L12" s="18">
        <f t="shared" si="3"/>
        <v>259</v>
      </c>
      <c r="M12" s="18">
        <f t="shared" si="3"/>
        <v>0</v>
      </c>
      <c r="N12" s="18">
        <f t="shared" si="3"/>
        <v>4</v>
      </c>
      <c r="O12" s="18">
        <f t="shared" si="3"/>
        <v>0</v>
      </c>
      <c r="P12" s="18">
        <f t="shared" si="3"/>
        <v>0</v>
      </c>
      <c r="Q12" s="18">
        <f t="shared" si="3"/>
        <v>147</v>
      </c>
      <c r="R12" s="18">
        <f t="shared" si="3"/>
        <v>410</v>
      </c>
      <c r="S12" s="81">
        <f t="shared" si="1"/>
        <v>0.22418879056047197</v>
      </c>
      <c r="T12" s="4">
        <f aca="true" t="shared" si="4" ref="T12:T75">C12-H12-F12</f>
        <v>0</v>
      </c>
      <c r="V12" s="4">
        <f>C12-'[3]TOAN TINH'!DT13</f>
        <v>35</v>
      </c>
      <c r="Y12" s="4"/>
      <c r="Z12" s="4"/>
      <c r="AA12" s="4"/>
      <c r="AB12" s="4"/>
      <c r="AC12" s="4"/>
      <c r="AD12" s="4"/>
      <c r="AE12" s="4"/>
      <c r="AF12" s="4"/>
      <c r="AG12" s="4"/>
      <c r="AH12" s="4">
        <f>'[4]TOAN TINH'!EH13-Q12</f>
        <v>-12</v>
      </c>
      <c r="AI12" s="4">
        <f>'[4]TOAN TINH'!EI13-R12</f>
        <v>-31</v>
      </c>
    </row>
    <row r="13" spans="1:20" ht="35.25" customHeight="1">
      <c r="A13" s="16">
        <v>1.1</v>
      </c>
      <c r="B13" s="17" t="s">
        <v>35</v>
      </c>
      <c r="C13" s="19">
        <f t="shared" si="2"/>
        <v>13</v>
      </c>
      <c r="D13" s="78">
        <v>3</v>
      </c>
      <c r="E13" s="78">
        <v>10</v>
      </c>
      <c r="F13" s="78">
        <v>0</v>
      </c>
      <c r="G13" s="78">
        <v>0</v>
      </c>
      <c r="H13" s="18">
        <f aca="true" t="shared" si="5" ref="H13:H21">I13+Q13</f>
        <v>13</v>
      </c>
      <c r="I13" s="18">
        <f aca="true" t="shared" si="6" ref="I13:I36">SUM(J13:P13)</f>
        <v>13</v>
      </c>
      <c r="J13" s="78">
        <v>10</v>
      </c>
      <c r="K13" s="78">
        <v>0</v>
      </c>
      <c r="L13" s="78">
        <v>3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18">
        <f aca="true" t="shared" si="7" ref="R13:R20">L13+M13+N13+O13+P13+Q13</f>
        <v>3</v>
      </c>
      <c r="S13" s="81">
        <f t="shared" si="1"/>
        <v>0.7692307692307693</v>
      </c>
      <c r="T13" s="4">
        <f t="shared" si="4"/>
        <v>0</v>
      </c>
    </row>
    <row r="14" spans="1:20" ht="35.25" customHeight="1">
      <c r="A14" s="16">
        <v>1.2</v>
      </c>
      <c r="B14" s="17" t="s">
        <v>36</v>
      </c>
      <c r="C14" s="19">
        <f t="shared" si="2"/>
        <v>14</v>
      </c>
      <c r="D14" s="78">
        <v>5</v>
      </c>
      <c r="E14" s="78">
        <v>9</v>
      </c>
      <c r="F14" s="78">
        <v>0</v>
      </c>
      <c r="G14" s="78">
        <v>0</v>
      </c>
      <c r="H14" s="18">
        <f t="shared" si="5"/>
        <v>14</v>
      </c>
      <c r="I14" s="18">
        <f t="shared" si="6"/>
        <v>12</v>
      </c>
      <c r="J14" s="78">
        <v>7</v>
      </c>
      <c r="K14" s="78">
        <v>0</v>
      </c>
      <c r="L14" s="78">
        <v>5</v>
      </c>
      <c r="M14" s="78">
        <v>0</v>
      </c>
      <c r="N14" s="78">
        <v>0</v>
      </c>
      <c r="O14" s="78">
        <v>0</v>
      </c>
      <c r="P14" s="78">
        <v>0</v>
      </c>
      <c r="Q14" s="78">
        <v>2</v>
      </c>
      <c r="R14" s="18">
        <f t="shared" si="7"/>
        <v>7</v>
      </c>
      <c r="S14" s="81">
        <f t="shared" si="1"/>
        <v>0.5833333333333334</v>
      </c>
      <c r="T14" s="4">
        <f t="shared" si="4"/>
        <v>0</v>
      </c>
    </row>
    <row r="15" spans="1:20" ht="35.25" customHeight="1">
      <c r="A15" s="16">
        <v>1.3</v>
      </c>
      <c r="B15" s="17" t="s">
        <v>37</v>
      </c>
      <c r="C15" s="19">
        <f t="shared" si="2"/>
        <v>112</v>
      </c>
      <c r="D15" s="78">
        <v>108</v>
      </c>
      <c r="E15" s="78">
        <v>4</v>
      </c>
      <c r="F15" s="78">
        <v>0</v>
      </c>
      <c r="G15" s="78">
        <v>0</v>
      </c>
      <c r="H15" s="18">
        <f t="shared" si="5"/>
        <v>112</v>
      </c>
      <c r="I15" s="18">
        <f t="shared" si="6"/>
        <v>82</v>
      </c>
      <c r="J15" s="78">
        <v>2</v>
      </c>
      <c r="K15" s="78">
        <v>1</v>
      </c>
      <c r="L15" s="78">
        <v>77</v>
      </c>
      <c r="M15" s="78">
        <v>0</v>
      </c>
      <c r="N15" s="78">
        <v>2</v>
      </c>
      <c r="O15" s="78">
        <v>0</v>
      </c>
      <c r="P15" s="78">
        <v>0</v>
      </c>
      <c r="Q15" s="78">
        <v>30</v>
      </c>
      <c r="R15" s="18">
        <f t="shared" si="7"/>
        <v>109</v>
      </c>
      <c r="S15" s="81">
        <f t="shared" si="1"/>
        <v>0.036585365853658534</v>
      </c>
      <c r="T15" s="4">
        <f t="shared" si="4"/>
        <v>0</v>
      </c>
    </row>
    <row r="16" spans="1:20" ht="35.25" customHeight="1">
      <c r="A16" s="16">
        <v>1.4</v>
      </c>
      <c r="B16" s="17" t="s">
        <v>38</v>
      </c>
      <c r="C16" s="19">
        <f t="shared" si="2"/>
        <v>86</v>
      </c>
      <c r="D16" s="78">
        <v>76</v>
      </c>
      <c r="E16" s="78">
        <v>10</v>
      </c>
      <c r="F16" s="78">
        <v>0</v>
      </c>
      <c r="G16" s="78">
        <v>0</v>
      </c>
      <c r="H16" s="18">
        <f t="shared" si="5"/>
        <v>86</v>
      </c>
      <c r="I16" s="18">
        <f t="shared" si="6"/>
        <v>62</v>
      </c>
      <c r="J16" s="78">
        <v>5</v>
      </c>
      <c r="K16" s="78">
        <v>0</v>
      </c>
      <c r="L16" s="78">
        <v>55</v>
      </c>
      <c r="M16" s="78">
        <v>0</v>
      </c>
      <c r="N16" s="78">
        <v>2</v>
      </c>
      <c r="O16" s="78">
        <v>0</v>
      </c>
      <c r="P16" s="78">
        <v>0</v>
      </c>
      <c r="Q16" s="78">
        <v>24</v>
      </c>
      <c r="R16" s="18">
        <f t="shared" si="7"/>
        <v>81</v>
      </c>
      <c r="S16" s="81">
        <f t="shared" si="1"/>
        <v>0.08064516129032258</v>
      </c>
      <c r="T16" s="4">
        <f t="shared" si="4"/>
        <v>0</v>
      </c>
    </row>
    <row r="17" spans="1:20" ht="35.25" customHeight="1">
      <c r="A17" s="16">
        <v>1.5</v>
      </c>
      <c r="B17" s="17" t="s">
        <v>39</v>
      </c>
      <c r="C17" s="19">
        <f t="shared" si="2"/>
        <v>79</v>
      </c>
      <c r="D17" s="78">
        <v>55</v>
      </c>
      <c r="E17" s="78">
        <v>24</v>
      </c>
      <c r="F17" s="78">
        <v>3</v>
      </c>
      <c r="G17" s="78">
        <v>0</v>
      </c>
      <c r="H17" s="18">
        <f t="shared" si="5"/>
        <v>76</v>
      </c>
      <c r="I17" s="18">
        <f t="shared" si="6"/>
        <v>52</v>
      </c>
      <c r="J17" s="78">
        <v>18</v>
      </c>
      <c r="K17" s="78">
        <v>1</v>
      </c>
      <c r="L17" s="78">
        <v>33</v>
      </c>
      <c r="M17" s="78">
        <v>0</v>
      </c>
      <c r="N17" s="78">
        <v>0</v>
      </c>
      <c r="O17" s="78">
        <v>0</v>
      </c>
      <c r="P17" s="78">
        <v>0</v>
      </c>
      <c r="Q17" s="78">
        <v>24</v>
      </c>
      <c r="R17" s="18">
        <f t="shared" si="7"/>
        <v>57</v>
      </c>
      <c r="S17" s="81">
        <f t="shared" si="1"/>
        <v>0.36538461538461536</v>
      </c>
      <c r="T17" s="4">
        <f t="shared" si="4"/>
        <v>0</v>
      </c>
    </row>
    <row r="18" spans="1:20" ht="35.25" customHeight="1">
      <c r="A18" s="16">
        <v>1.6</v>
      </c>
      <c r="B18" s="17" t="s">
        <v>40</v>
      </c>
      <c r="C18" s="19">
        <f t="shared" si="2"/>
        <v>0</v>
      </c>
      <c r="D18" s="78">
        <v>0</v>
      </c>
      <c r="E18" s="78">
        <v>0</v>
      </c>
      <c r="F18" s="78">
        <v>0</v>
      </c>
      <c r="G18" s="78">
        <v>0</v>
      </c>
      <c r="H18" s="18">
        <f t="shared" si="5"/>
        <v>0</v>
      </c>
      <c r="I18" s="18">
        <f t="shared" si="6"/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18">
        <f t="shared" si="7"/>
        <v>0</v>
      </c>
      <c r="S18" s="81" t="e">
        <f t="shared" si="1"/>
        <v>#DIV/0!</v>
      </c>
      <c r="T18" s="4">
        <f t="shared" si="4"/>
        <v>0</v>
      </c>
    </row>
    <row r="19" spans="1:20" ht="35.25" customHeight="1">
      <c r="A19" s="16">
        <v>1.7</v>
      </c>
      <c r="B19" s="17" t="s">
        <v>41</v>
      </c>
      <c r="C19" s="19">
        <f t="shared" si="2"/>
        <v>101</v>
      </c>
      <c r="D19" s="78">
        <v>72</v>
      </c>
      <c r="E19" s="78">
        <v>29</v>
      </c>
      <c r="F19" s="78">
        <v>0</v>
      </c>
      <c r="G19" s="78">
        <v>0</v>
      </c>
      <c r="H19" s="18">
        <f t="shared" si="5"/>
        <v>101</v>
      </c>
      <c r="I19" s="18">
        <f t="shared" si="6"/>
        <v>56</v>
      </c>
      <c r="J19" s="78">
        <v>22</v>
      </c>
      <c r="K19" s="78">
        <v>0</v>
      </c>
      <c r="L19" s="78">
        <v>34</v>
      </c>
      <c r="M19" s="78">
        <v>0</v>
      </c>
      <c r="N19" s="78">
        <v>0</v>
      </c>
      <c r="O19" s="78">
        <v>0</v>
      </c>
      <c r="P19" s="78">
        <v>0</v>
      </c>
      <c r="Q19" s="78">
        <v>45</v>
      </c>
      <c r="R19" s="18">
        <f t="shared" si="7"/>
        <v>79</v>
      </c>
      <c r="S19" s="81">
        <f t="shared" si="1"/>
        <v>0.39285714285714285</v>
      </c>
      <c r="T19" s="4">
        <f t="shared" si="4"/>
        <v>0</v>
      </c>
    </row>
    <row r="20" spans="1:20" ht="35.25" customHeight="1">
      <c r="A20" s="16">
        <v>1.8</v>
      </c>
      <c r="B20" s="73" t="s">
        <v>49</v>
      </c>
      <c r="C20" s="19">
        <f t="shared" si="2"/>
        <v>86</v>
      </c>
      <c r="D20" s="78">
        <v>68</v>
      </c>
      <c r="E20" s="78">
        <v>18</v>
      </c>
      <c r="F20" s="78">
        <v>2</v>
      </c>
      <c r="G20" s="78">
        <v>0</v>
      </c>
      <c r="H20" s="18">
        <f t="shared" si="5"/>
        <v>84</v>
      </c>
      <c r="I20" s="18">
        <f t="shared" si="6"/>
        <v>62</v>
      </c>
      <c r="J20" s="78">
        <v>9</v>
      </c>
      <c r="K20" s="78">
        <v>1</v>
      </c>
      <c r="L20" s="78">
        <v>52</v>
      </c>
      <c r="M20" s="78">
        <v>0</v>
      </c>
      <c r="N20" s="78">
        <v>0</v>
      </c>
      <c r="O20" s="78">
        <v>0</v>
      </c>
      <c r="P20" s="78">
        <v>0</v>
      </c>
      <c r="Q20" s="78">
        <v>22</v>
      </c>
      <c r="R20" s="18">
        <f t="shared" si="7"/>
        <v>74</v>
      </c>
      <c r="S20" s="81">
        <f t="shared" si="1"/>
        <v>0.16129032258064516</v>
      </c>
      <c r="T20" s="4">
        <f t="shared" si="4"/>
        <v>0</v>
      </c>
    </row>
    <row r="21" spans="1:20" ht="35.25" customHeight="1">
      <c r="A21" s="14" t="s">
        <v>42</v>
      </c>
      <c r="B21" s="20" t="s">
        <v>43</v>
      </c>
      <c r="C21" s="19">
        <f>C22+C31+C36+C40+C44+C49+C54+C58+C63+C68+C73</f>
        <v>7876</v>
      </c>
      <c r="D21" s="18">
        <f>D22+D31+D36+D40+D44+D49+D54+D58+D63+D68+D73</f>
        <v>4453</v>
      </c>
      <c r="E21" s="18">
        <f>E22+E31+E36+E40+E44+E49+E54+E58+E63+E68+E73</f>
        <v>3423</v>
      </c>
      <c r="F21" s="18">
        <f>F22+F31+F36+F40+F44+F49+F54+F58+F63+F68+F73</f>
        <v>54</v>
      </c>
      <c r="G21" s="18">
        <f>G22+G31+G36+G40+G44+G49+G54+G58+G63+G68+G73</f>
        <v>9</v>
      </c>
      <c r="H21" s="18">
        <f t="shared" si="5"/>
        <v>7822</v>
      </c>
      <c r="I21" s="18">
        <f t="shared" si="6"/>
        <v>6347</v>
      </c>
      <c r="J21" s="18">
        <f aca="true" t="shared" si="8" ref="J21:R21">J22+J31+J36+J40+J44+J49+J54+J58+J63+J68+J73</f>
        <v>2591</v>
      </c>
      <c r="K21" s="18">
        <f t="shared" si="8"/>
        <v>60</v>
      </c>
      <c r="L21" s="18">
        <f t="shared" si="8"/>
        <v>3580</v>
      </c>
      <c r="M21" s="18">
        <f t="shared" si="8"/>
        <v>78</v>
      </c>
      <c r="N21" s="18">
        <f t="shared" si="8"/>
        <v>14</v>
      </c>
      <c r="O21" s="18">
        <f t="shared" si="8"/>
        <v>0</v>
      </c>
      <c r="P21" s="18">
        <f t="shared" si="8"/>
        <v>24</v>
      </c>
      <c r="Q21" s="18">
        <f t="shared" si="8"/>
        <v>1475</v>
      </c>
      <c r="R21" s="18">
        <f t="shared" si="8"/>
        <v>5171</v>
      </c>
      <c r="S21" s="81">
        <f t="shared" si="1"/>
        <v>0.41767764298093585</v>
      </c>
      <c r="T21" s="4">
        <f t="shared" si="4"/>
        <v>0</v>
      </c>
    </row>
    <row r="22" spans="1:20" ht="40.5" customHeight="1">
      <c r="A22" s="14">
        <v>1</v>
      </c>
      <c r="B22" s="15" t="s">
        <v>44</v>
      </c>
      <c r="C22" s="19">
        <f aca="true" t="shared" si="9" ref="C22:C77">D22+E22</f>
        <v>1572</v>
      </c>
      <c r="D22" s="18">
        <f>SUM(D23:D30)</f>
        <v>1173</v>
      </c>
      <c r="E22" s="18">
        <f>SUM(E23:E30)</f>
        <v>399</v>
      </c>
      <c r="F22" s="18">
        <f>SUM(F23:F30)</f>
        <v>7</v>
      </c>
      <c r="G22" s="18">
        <f>SUM(G23:G30)</f>
        <v>0</v>
      </c>
      <c r="H22" s="18">
        <f>SUM(H23:H29)</f>
        <v>1473</v>
      </c>
      <c r="I22" s="18">
        <f t="shared" si="6"/>
        <v>1261</v>
      </c>
      <c r="J22" s="18">
        <f aca="true" t="shared" si="10" ref="J22:R22">SUM(J23:J30)</f>
        <v>309</v>
      </c>
      <c r="K22" s="18">
        <f t="shared" si="10"/>
        <v>10</v>
      </c>
      <c r="L22" s="18">
        <f t="shared" si="10"/>
        <v>889</v>
      </c>
      <c r="M22" s="18">
        <f t="shared" si="10"/>
        <v>46</v>
      </c>
      <c r="N22" s="18">
        <f t="shared" si="10"/>
        <v>7</v>
      </c>
      <c r="O22" s="18">
        <f t="shared" si="10"/>
        <v>0</v>
      </c>
      <c r="P22" s="18">
        <f t="shared" si="10"/>
        <v>0</v>
      </c>
      <c r="Q22" s="18">
        <f t="shared" si="10"/>
        <v>304</v>
      </c>
      <c r="R22" s="18">
        <f t="shared" si="10"/>
        <v>1246</v>
      </c>
      <c r="S22" s="81">
        <f t="shared" si="1"/>
        <v>0.2529738302934179</v>
      </c>
      <c r="T22" s="4">
        <f t="shared" si="4"/>
        <v>92</v>
      </c>
    </row>
    <row r="23" spans="1:20" ht="33.75" customHeight="1">
      <c r="A23" s="16">
        <v>1.1</v>
      </c>
      <c r="B23" s="74" t="s">
        <v>45</v>
      </c>
      <c r="C23" s="19">
        <f t="shared" si="9"/>
        <v>7</v>
      </c>
      <c r="D23" s="79">
        <v>0</v>
      </c>
      <c r="E23" s="79">
        <v>7</v>
      </c>
      <c r="F23" s="79">
        <v>0</v>
      </c>
      <c r="G23" s="79">
        <v>0</v>
      </c>
      <c r="H23" s="18">
        <f aca="true" t="shared" si="11" ref="H23:H77">I23+Q23</f>
        <v>7</v>
      </c>
      <c r="I23" s="18">
        <f t="shared" si="6"/>
        <v>7</v>
      </c>
      <c r="J23" s="79">
        <v>7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18">
        <f aca="true" t="shared" si="12" ref="R23:R30">L23+M23+N23+O23+P23+Q23</f>
        <v>0</v>
      </c>
      <c r="S23" s="81">
        <f t="shared" si="1"/>
        <v>1</v>
      </c>
      <c r="T23" s="4">
        <f t="shared" si="4"/>
        <v>0</v>
      </c>
    </row>
    <row r="24" spans="1:20" ht="33.75" customHeight="1">
      <c r="A24" s="16">
        <v>1.2</v>
      </c>
      <c r="B24" s="74" t="s">
        <v>46</v>
      </c>
      <c r="C24" s="19">
        <f t="shared" si="9"/>
        <v>232</v>
      </c>
      <c r="D24" s="79">
        <v>174</v>
      </c>
      <c r="E24" s="79">
        <v>58</v>
      </c>
      <c r="F24" s="79">
        <v>3</v>
      </c>
      <c r="G24" s="79">
        <v>0</v>
      </c>
      <c r="H24" s="18">
        <f t="shared" si="11"/>
        <v>229</v>
      </c>
      <c r="I24" s="18">
        <f t="shared" si="6"/>
        <v>229</v>
      </c>
      <c r="J24" s="79">
        <v>35</v>
      </c>
      <c r="K24" s="79">
        <v>4</v>
      </c>
      <c r="L24" s="79">
        <v>188</v>
      </c>
      <c r="M24" s="79">
        <v>0</v>
      </c>
      <c r="N24" s="79">
        <v>2</v>
      </c>
      <c r="O24" s="79">
        <v>0</v>
      </c>
      <c r="P24" s="79">
        <v>0</v>
      </c>
      <c r="Q24" s="79">
        <v>0</v>
      </c>
      <c r="R24" s="18">
        <f t="shared" si="12"/>
        <v>190</v>
      </c>
      <c r="S24" s="81">
        <f t="shared" si="1"/>
        <v>0.1703056768558952</v>
      </c>
      <c r="T24" s="4">
        <f t="shared" si="4"/>
        <v>0</v>
      </c>
    </row>
    <row r="25" spans="1:20" ht="33.75" customHeight="1">
      <c r="A25" s="16">
        <v>1.3</v>
      </c>
      <c r="B25" s="74" t="s">
        <v>47</v>
      </c>
      <c r="C25" s="19">
        <f t="shared" si="9"/>
        <v>255</v>
      </c>
      <c r="D25" s="79">
        <v>208</v>
      </c>
      <c r="E25" s="79">
        <v>47</v>
      </c>
      <c r="F25" s="79">
        <v>0</v>
      </c>
      <c r="G25" s="79">
        <v>0</v>
      </c>
      <c r="H25" s="18">
        <f t="shared" si="11"/>
        <v>255</v>
      </c>
      <c r="I25" s="18">
        <f t="shared" si="6"/>
        <v>223</v>
      </c>
      <c r="J25" s="79">
        <v>39</v>
      </c>
      <c r="K25" s="79">
        <v>3</v>
      </c>
      <c r="L25" s="79">
        <v>178</v>
      </c>
      <c r="M25" s="79">
        <v>3</v>
      </c>
      <c r="N25" s="79">
        <v>0</v>
      </c>
      <c r="O25" s="79">
        <v>0</v>
      </c>
      <c r="P25" s="79">
        <v>0</v>
      </c>
      <c r="Q25" s="79">
        <v>32</v>
      </c>
      <c r="R25" s="18">
        <f t="shared" si="12"/>
        <v>213</v>
      </c>
      <c r="S25" s="81">
        <f t="shared" si="1"/>
        <v>0.18834080717488788</v>
      </c>
      <c r="T25" s="4">
        <f t="shared" si="4"/>
        <v>0</v>
      </c>
    </row>
    <row r="26" spans="1:20" ht="33.75" customHeight="1">
      <c r="A26" s="16">
        <v>1.4</v>
      </c>
      <c r="B26" s="74" t="s">
        <v>48</v>
      </c>
      <c r="C26" s="19">
        <f t="shared" si="9"/>
        <v>194</v>
      </c>
      <c r="D26" s="79">
        <v>126</v>
      </c>
      <c r="E26" s="79">
        <v>68</v>
      </c>
      <c r="F26" s="79">
        <v>3</v>
      </c>
      <c r="G26" s="79">
        <v>0</v>
      </c>
      <c r="H26" s="18">
        <f t="shared" si="11"/>
        <v>191</v>
      </c>
      <c r="I26" s="18">
        <f t="shared" si="6"/>
        <v>183</v>
      </c>
      <c r="J26" s="79">
        <v>54</v>
      </c>
      <c r="K26" s="79">
        <v>0</v>
      </c>
      <c r="L26" s="79">
        <v>112</v>
      </c>
      <c r="M26" s="79">
        <v>17</v>
      </c>
      <c r="N26" s="79">
        <v>0</v>
      </c>
      <c r="O26" s="79">
        <v>0</v>
      </c>
      <c r="P26" s="79">
        <v>0</v>
      </c>
      <c r="Q26" s="79">
        <v>8</v>
      </c>
      <c r="R26" s="18">
        <f t="shared" si="12"/>
        <v>137</v>
      </c>
      <c r="S26" s="81">
        <f t="shared" si="1"/>
        <v>0.29508196721311475</v>
      </c>
      <c r="T26" s="4">
        <f t="shared" si="4"/>
        <v>0</v>
      </c>
    </row>
    <row r="27" spans="1:20" ht="33.75" customHeight="1">
      <c r="A27" s="16">
        <v>1.5</v>
      </c>
      <c r="B27" s="74" t="s">
        <v>50</v>
      </c>
      <c r="C27" s="19">
        <f t="shared" si="9"/>
        <v>272</v>
      </c>
      <c r="D27" s="79">
        <v>220</v>
      </c>
      <c r="E27" s="79">
        <v>52</v>
      </c>
      <c r="F27" s="79">
        <v>0</v>
      </c>
      <c r="G27" s="79">
        <v>0</v>
      </c>
      <c r="H27" s="18">
        <f t="shared" si="11"/>
        <v>272</v>
      </c>
      <c r="I27" s="18">
        <f t="shared" si="6"/>
        <v>216</v>
      </c>
      <c r="J27" s="79">
        <v>40</v>
      </c>
      <c r="K27" s="79">
        <v>2</v>
      </c>
      <c r="L27" s="79">
        <v>163</v>
      </c>
      <c r="M27" s="79">
        <v>11</v>
      </c>
      <c r="N27" s="79">
        <v>0</v>
      </c>
      <c r="O27" s="79">
        <v>0</v>
      </c>
      <c r="P27" s="79">
        <v>0</v>
      </c>
      <c r="Q27" s="79">
        <v>56</v>
      </c>
      <c r="R27" s="18">
        <f t="shared" si="12"/>
        <v>230</v>
      </c>
      <c r="S27" s="81">
        <f t="shared" si="1"/>
        <v>0.19444444444444445</v>
      </c>
      <c r="T27" s="4">
        <f t="shared" si="4"/>
        <v>0</v>
      </c>
    </row>
    <row r="28" spans="1:20" ht="33.75" customHeight="1">
      <c r="A28" s="16">
        <v>1.6</v>
      </c>
      <c r="B28" s="74" t="s">
        <v>51</v>
      </c>
      <c r="C28" s="19">
        <f t="shared" si="9"/>
        <v>404</v>
      </c>
      <c r="D28" s="79">
        <v>334</v>
      </c>
      <c r="E28" s="79">
        <v>70</v>
      </c>
      <c r="F28" s="79">
        <v>0</v>
      </c>
      <c r="G28" s="79">
        <v>0</v>
      </c>
      <c r="H28" s="18">
        <f t="shared" si="11"/>
        <v>404</v>
      </c>
      <c r="I28" s="18">
        <f t="shared" si="6"/>
        <v>270</v>
      </c>
      <c r="J28" s="79">
        <v>65</v>
      </c>
      <c r="K28" s="79">
        <v>1</v>
      </c>
      <c r="L28" s="79">
        <v>186</v>
      </c>
      <c r="M28" s="79">
        <v>13</v>
      </c>
      <c r="N28" s="79">
        <v>5</v>
      </c>
      <c r="O28" s="79">
        <v>0</v>
      </c>
      <c r="P28" s="79">
        <v>0</v>
      </c>
      <c r="Q28" s="79">
        <v>134</v>
      </c>
      <c r="R28" s="18">
        <f t="shared" si="12"/>
        <v>338</v>
      </c>
      <c r="S28" s="81">
        <f t="shared" si="1"/>
        <v>0.24444444444444444</v>
      </c>
      <c r="T28" s="4">
        <f t="shared" si="4"/>
        <v>0</v>
      </c>
    </row>
    <row r="29" spans="1:20" ht="33.75" customHeight="1">
      <c r="A29" s="16">
        <v>1.7</v>
      </c>
      <c r="B29" s="74" t="s">
        <v>118</v>
      </c>
      <c r="C29" s="75">
        <f t="shared" si="9"/>
        <v>116</v>
      </c>
      <c r="D29" s="79">
        <v>59</v>
      </c>
      <c r="E29" s="79">
        <v>57</v>
      </c>
      <c r="F29" s="79">
        <v>1</v>
      </c>
      <c r="G29" s="79">
        <v>0</v>
      </c>
      <c r="H29" s="76">
        <f t="shared" si="11"/>
        <v>115</v>
      </c>
      <c r="I29" s="76">
        <f t="shared" si="6"/>
        <v>93</v>
      </c>
      <c r="J29" s="79">
        <v>39</v>
      </c>
      <c r="K29" s="79">
        <v>0</v>
      </c>
      <c r="L29" s="79">
        <v>52</v>
      </c>
      <c r="M29" s="79">
        <v>2</v>
      </c>
      <c r="N29" s="79">
        <v>0</v>
      </c>
      <c r="O29" s="79">
        <v>0</v>
      </c>
      <c r="P29" s="79">
        <v>0</v>
      </c>
      <c r="Q29" s="79">
        <v>22</v>
      </c>
      <c r="R29" s="18">
        <f t="shared" si="12"/>
        <v>76</v>
      </c>
      <c r="S29" s="81">
        <f t="shared" si="1"/>
        <v>0.41935483870967744</v>
      </c>
      <c r="T29" s="4">
        <f t="shared" si="4"/>
        <v>0</v>
      </c>
    </row>
    <row r="30" spans="1:20" ht="33.75" customHeight="1">
      <c r="A30" s="16">
        <v>1.8</v>
      </c>
      <c r="B30" s="17" t="s">
        <v>52</v>
      </c>
      <c r="C30" s="19">
        <f t="shared" si="9"/>
        <v>92</v>
      </c>
      <c r="D30" s="77">
        <v>52</v>
      </c>
      <c r="E30" s="77">
        <v>40</v>
      </c>
      <c r="F30" s="77">
        <v>0</v>
      </c>
      <c r="G30" s="77">
        <v>0</v>
      </c>
      <c r="H30" s="18">
        <f t="shared" si="11"/>
        <v>92</v>
      </c>
      <c r="I30" s="18">
        <f t="shared" si="6"/>
        <v>40</v>
      </c>
      <c r="J30" s="77">
        <v>30</v>
      </c>
      <c r="K30" s="77">
        <v>0</v>
      </c>
      <c r="L30" s="77">
        <v>10</v>
      </c>
      <c r="M30" s="77">
        <v>0</v>
      </c>
      <c r="N30" s="77">
        <v>0</v>
      </c>
      <c r="O30" s="77">
        <v>0</v>
      </c>
      <c r="P30" s="77">
        <v>0</v>
      </c>
      <c r="Q30" s="77">
        <v>52</v>
      </c>
      <c r="R30" s="18">
        <f t="shared" si="12"/>
        <v>62</v>
      </c>
      <c r="S30" s="81">
        <f t="shared" si="1"/>
        <v>0.75</v>
      </c>
      <c r="T30" s="4">
        <f t="shared" si="4"/>
        <v>0</v>
      </c>
    </row>
    <row r="31" spans="1:20" ht="35.25" customHeight="1">
      <c r="A31" s="14">
        <v>2</v>
      </c>
      <c r="B31" s="15" t="s">
        <v>53</v>
      </c>
      <c r="C31" s="19">
        <f t="shared" si="9"/>
        <v>618</v>
      </c>
      <c r="D31" s="18">
        <f>D32+D33+D34+D35</f>
        <v>385</v>
      </c>
      <c r="E31" s="18">
        <f>E32+E33+E34+E35</f>
        <v>233</v>
      </c>
      <c r="F31" s="18">
        <f>F32+F33+F34+F35</f>
        <v>1</v>
      </c>
      <c r="G31" s="18">
        <f>G32+G33+G34+G35</f>
        <v>4</v>
      </c>
      <c r="H31" s="18">
        <f t="shared" si="11"/>
        <v>617</v>
      </c>
      <c r="I31" s="18">
        <f t="shared" si="6"/>
        <v>459</v>
      </c>
      <c r="J31" s="18">
        <f aca="true" t="shared" si="13" ref="J31:R31">J32+J33+J34+J35</f>
        <v>188</v>
      </c>
      <c r="K31" s="18">
        <f t="shared" si="13"/>
        <v>3</v>
      </c>
      <c r="L31" s="18">
        <f t="shared" si="13"/>
        <v>259</v>
      </c>
      <c r="M31" s="18">
        <f t="shared" si="13"/>
        <v>8</v>
      </c>
      <c r="N31" s="18">
        <f t="shared" si="13"/>
        <v>0</v>
      </c>
      <c r="O31" s="18">
        <f t="shared" si="13"/>
        <v>0</v>
      </c>
      <c r="P31" s="18">
        <f t="shared" si="13"/>
        <v>1</v>
      </c>
      <c r="Q31" s="18">
        <f t="shared" si="13"/>
        <v>158</v>
      </c>
      <c r="R31" s="18">
        <f t="shared" si="13"/>
        <v>426</v>
      </c>
      <c r="S31" s="81">
        <f t="shared" si="1"/>
        <v>0.41612200435729846</v>
      </c>
      <c r="T31" s="4">
        <f t="shared" si="4"/>
        <v>0</v>
      </c>
    </row>
    <row r="32" spans="1:20" ht="34.5" customHeight="1">
      <c r="A32" s="16">
        <v>2.1</v>
      </c>
      <c r="B32" s="17" t="s">
        <v>54</v>
      </c>
      <c r="C32" s="19">
        <f t="shared" si="9"/>
        <v>198</v>
      </c>
      <c r="D32" s="80">
        <v>138</v>
      </c>
      <c r="E32" s="80">
        <v>60</v>
      </c>
      <c r="F32" s="80">
        <v>0</v>
      </c>
      <c r="G32" s="80">
        <v>0</v>
      </c>
      <c r="H32" s="18">
        <f t="shared" si="11"/>
        <v>198</v>
      </c>
      <c r="I32" s="18">
        <f t="shared" si="6"/>
        <v>121</v>
      </c>
      <c r="J32" s="80">
        <v>57</v>
      </c>
      <c r="K32" s="80">
        <v>1</v>
      </c>
      <c r="L32" s="80">
        <v>61</v>
      </c>
      <c r="M32" s="80">
        <v>2</v>
      </c>
      <c r="N32" s="80">
        <v>0</v>
      </c>
      <c r="O32" s="80">
        <v>0</v>
      </c>
      <c r="P32" s="80">
        <v>0</v>
      </c>
      <c r="Q32" s="80">
        <v>77</v>
      </c>
      <c r="R32" s="18">
        <f>L32+M32+N32+O32+P32+Q32</f>
        <v>140</v>
      </c>
      <c r="S32" s="81">
        <f t="shared" si="1"/>
        <v>0.4793388429752066</v>
      </c>
      <c r="T32" s="4">
        <f t="shared" si="4"/>
        <v>0</v>
      </c>
    </row>
    <row r="33" spans="1:20" ht="34.5" customHeight="1">
      <c r="A33" s="16">
        <v>2.2</v>
      </c>
      <c r="B33" s="17" t="s">
        <v>55</v>
      </c>
      <c r="C33" s="19">
        <f t="shared" si="9"/>
        <v>140</v>
      </c>
      <c r="D33" s="80">
        <v>97</v>
      </c>
      <c r="E33" s="80">
        <v>43</v>
      </c>
      <c r="F33" s="80">
        <v>0</v>
      </c>
      <c r="G33" s="80">
        <v>4</v>
      </c>
      <c r="H33" s="18">
        <f t="shared" si="11"/>
        <v>140</v>
      </c>
      <c r="I33" s="18">
        <f t="shared" si="6"/>
        <v>119</v>
      </c>
      <c r="J33" s="80">
        <v>35</v>
      </c>
      <c r="K33" s="80">
        <v>0</v>
      </c>
      <c r="L33" s="80">
        <v>82</v>
      </c>
      <c r="M33" s="80">
        <v>1</v>
      </c>
      <c r="N33" s="80">
        <v>0</v>
      </c>
      <c r="O33" s="80">
        <v>0</v>
      </c>
      <c r="P33" s="80">
        <v>1</v>
      </c>
      <c r="Q33" s="80">
        <v>21</v>
      </c>
      <c r="R33" s="18">
        <f>L33+M33+N33+O33+P33+Q33</f>
        <v>105</v>
      </c>
      <c r="S33" s="81">
        <f t="shared" si="1"/>
        <v>0.29411764705882354</v>
      </c>
      <c r="T33" s="4">
        <f t="shared" si="4"/>
        <v>0</v>
      </c>
    </row>
    <row r="34" spans="1:20" ht="34.5" customHeight="1">
      <c r="A34" s="16">
        <v>2.3</v>
      </c>
      <c r="B34" s="17" t="s">
        <v>56</v>
      </c>
      <c r="C34" s="19">
        <f t="shared" si="9"/>
        <v>32</v>
      </c>
      <c r="D34" s="80">
        <v>0</v>
      </c>
      <c r="E34" s="80">
        <v>32</v>
      </c>
      <c r="F34" s="80">
        <v>0</v>
      </c>
      <c r="G34" s="80">
        <v>0</v>
      </c>
      <c r="H34" s="18">
        <f t="shared" si="11"/>
        <v>32</v>
      </c>
      <c r="I34" s="18">
        <f t="shared" si="6"/>
        <v>32</v>
      </c>
      <c r="J34" s="80">
        <v>26</v>
      </c>
      <c r="K34" s="80">
        <v>0</v>
      </c>
      <c r="L34" s="80">
        <v>6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18">
        <f>L34+M34+N34+O34+P34+Q34</f>
        <v>6</v>
      </c>
      <c r="S34" s="81">
        <f t="shared" si="1"/>
        <v>0.8125</v>
      </c>
      <c r="T34" s="4">
        <f t="shared" si="4"/>
        <v>0</v>
      </c>
    </row>
    <row r="35" spans="1:20" ht="34.5" customHeight="1">
      <c r="A35" s="16">
        <v>2.4</v>
      </c>
      <c r="B35" s="17" t="s">
        <v>57</v>
      </c>
      <c r="C35" s="19">
        <f t="shared" si="9"/>
        <v>248</v>
      </c>
      <c r="D35" s="77">
        <v>150</v>
      </c>
      <c r="E35" s="77">
        <v>98</v>
      </c>
      <c r="F35" s="77">
        <v>1</v>
      </c>
      <c r="G35" s="77">
        <v>0</v>
      </c>
      <c r="H35" s="18">
        <f t="shared" si="11"/>
        <v>247</v>
      </c>
      <c r="I35" s="18">
        <f t="shared" si="6"/>
        <v>187</v>
      </c>
      <c r="J35" s="77">
        <v>70</v>
      </c>
      <c r="K35" s="77">
        <v>2</v>
      </c>
      <c r="L35" s="77">
        <v>110</v>
      </c>
      <c r="M35" s="77">
        <v>5</v>
      </c>
      <c r="N35" s="77">
        <v>0</v>
      </c>
      <c r="O35" s="77">
        <v>0</v>
      </c>
      <c r="P35" s="77">
        <v>0</v>
      </c>
      <c r="Q35" s="77">
        <v>60</v>
      </c>
      <c r="R35" s="18">
        <f>L35+M35+N35+O35+P35+Q35</f>
        <v>175</v>
      </c>
      <c r="S35" s="81">
        <f t="shared" si="1"/>
        <v>0.3850267379679144</v>
      </c>
      <c r="T35" s="4">
        <f t="shared" si="4"/>
        <v>0</v>
      </c>
    </row>
    <row r="36" spans="1:20" ht="47.25" customHeight="1">
      <c r="A36" s="14">
        <v>3</v>
      </c>
      <c r="B36" s="15" t="s">
        <v>58</v>
      </c>
      <c r="C36" s="19">
        <f t="shared" si="9"/>
        <v>487</v>
      </c>
      <c r="D36" s="18">
        <f>D37+D38+D39</f>
        <v>290</v>
      </c>
      <c r="E36" s="18">
        <f>E37+E38+E39</f>
        <v>197</v>
      </c>
      <c r="F36" s="18">
        <f>F37+F38+F39</f>
        <v>7</v>
      </c>
      <c r="G36" s="18">
        <f>G37+G38+G39</f>
        <v>0</v>
      </c>
      <c r="H36" s="18">
        <f t="shared" si="11"/>
        <v>480</v>
      </c>
      <c r="I36" s="18">
        <f t="shared" si="6"/>
        <v>374</v>
      </c>
      <c r="J36" s="18">
        <f aca="true" t="shared" si="14" ref="J36:R36">J37+J38+J39</f>
        <v>113</v>
      </c>
      <c r="K36" s="18">
        <f t="shared" si="14"/>
        <v>1</v>
      </c>
      <c r="L36" s="18">
        <f t="shared" si="14"/>
        <v>258</v>
      </c>
      <c r="M36" s="18">
        <f t="shared" si="14"/>
        <v>0</v>
      </c>
      <c r="N36" s="18">
        <f t="shared" si="14"/>
        <v>2</v>
      </c>
      <c r="O36" s="18">
        <f t="shared" si="14"/>
        <v>0</v>
      </c>
      <c r="P36" s="18">
        <f t="shared" si="14"/>
        <v>0</v>
      </c>
      <c r="Q36" s="18">
        <f t="shared" si="14"/>
        <v>106</v>
      </c>
      <c r="R36" s="18">
        <f t="shared" si="14"/>
        <v>366</v>
      </c>
      <c r="S36" s="81">
        <f t="shared" si="1"/>
        <v>0.3048128342245989</v>
      </c>
      <c r="T36" s="4">
        <f t="shared" si="4"/>
        <v>0</v>
      </c>
    </row>
    <row r="37" spans="1:20" ht="28.5" customHeight="1">
      <c r="A37" s="16">
        <v>3.1</v>
      </c>
      <c r="B37" s="21" t="s">
        <v>59</v>
      </c>
      <c r="C37" s="19">
        <f t="shared" si="9"/>
        <v>254</v>
      </c>
      <c r="D37" s="80" t="s">
        <v>121</v>
      </c>
      <c r="E37" s="80" t="s">
        <v>122</v>
      </c>
      <c r="F37" s="80">
        <v>2</v>
      </c>
      <c r="G37" s="80" t="s">
        <v>123</v>
      </c>
      <c r="H37" s="18">
        <f t="shared" si="11"/>
        <v>252</v>
      </c>
      <c r="I37" s="18">
        <f>J37+K37+L37+M37+N37+O37+P37</f>
        <v>185</v>
      </c>
      <c r="J37" s="80" t="s">
        <v>126</v>
      </c>
      <c r="K37" s="80">
        <v>0</v>
      </c>
      <c r="L37" s="80" t="s">
        <v>127</v>
      </c>
      <c r="M37" s="80" t="s">
        <v>123</v>
      </c>
      <c r="N37" s="80" t="s">
        <v>128</v>
      </c>
      <c r="O37" s="80">
        <v>0</v>
      </c>
      <c r="P37" s="80">
        <v>0</v>
      </c>
      <c r="Q37" s="80" t="s">
        <v>129</v>
      </c>
      <c r="R37" s="18">
        <f>L37+M37+N37+O37+P37+Q37</f>
        <v>203</v>
      </c>
      <c r="S37" s="81">
        <f t="shared" si="1"/>
        <v>0.2648648648648649</v>
      </c>
      <c r="T37" s="4">
        <f t="shared" si="4"/>
        <v>0</v>
      </c>
    </row>
    <row r="38" spans="1:20" ht="28.5" customHeight="1">
      <c r="A38" s="16">
        <v>3.2</v>
      </c>
      <c r="B38" s="21" t="s">
        <v>60</v>
      </c>
      <c r="C38" s="19">
        <f t="shared" si="9"/>
        <v>127</v>
      </c>
      <c r="D38" s="80" t="s">
        <v>124</v>
      </c>
      <c r="E38" s="80" t="s">
        <v>125</v>
      </c>
      <c r="F38" s="80">
        <v>3</v>
      </c>
      <c r="G38" s="80" t="s">
        <v>123</v>
      </c>
      <c r="H38" s="18">
        <f t="shared" si="11"/>
        <v>124</v>
      </c>
      <c r="I38" s="18">
        <f>J38+K38+L38+M38+N38+O38+P38</f>
        <v>93</v>
      </c>
      <c r="J38" s="80" t="s">
        <v>130</v>
      </c>
      <c r="K38" s="80">
        <v>0</v>
      </c>
      <c r="L38" s="80" t="s">
        <v>131</v>
      </c>
      <c r="M38" s="80" t="s">
        <v>123</v>
      </c>
      <c r="N38" s="80">
        <v>0</v>
      </c>
      <c r="O38" s="80">
        <v>0</v>
      </c>
      <c r="P38" s="80">
        <v>0</v>
      </c>
      <c r="Q38" s="80" t="s">
        <v>132</v>
      </c>
      <c r="R38" s="18">
        <f>L38+M38+N38+O38+P38+Q38</f>
        <v>95</v>
      </c>
      <c r="S38" s="81">
        <f t="shared" si="1"/>
        <v>0.3118279569892473</v>
      </c>
      <c r="T38" s="4">
        <f t="shared" si="4"/>
        <v>0</v>
      </c>
    </row>
    <row r="39" spans="1:20" ht="28.5" customHeight="1">
      <c r="A39" s="16">
        <v>3.3</v>
      </c>
      <c r="B39" s="21" t="s">
        <v>61</v>
      </c>
      <c r="C39" s="19">
        <f t="shared" si="9"/>
        <v>106</v>
      </c>
      <c r="D39" s="77" t="s">
        <v>133</v>
      </c>
      <c r="E39" s="77" t="s">
        <v>134</v>
      </c>
      <c r="F39" s="77">
        <v>2</v>
      </c>
      <c r="G39" s="77">
        <v>0</v>
      </c>
      <c r="H39" s="18">
        <f t="shared" si="11"/>
        <v>104</v>
      </c>
      <c r="I39" s="18">
        <f>J39+K39+L39+M39+N39+O39+P39</f>
        <v>96</v>
      </c>
      <c r="J39" s="77" t="s">
        <v>135</v>
      </c>
      <c r="K39" s="77">
        <v>1</v>
      </c>
      <c r="L39" s="77" t="s">
        <v>136</v>
      </c>
      <c r="M39" s="77" t="s">
        <v>123</v>
      </c>
      <c r="N39" s="77">
        <v>0</v>
      </c>
      <c r="O39" s="77">
        <v>0</v>
      </c>
      <c r="P39" s="77">
        <v>0</v>
      </c>
      <c r="Q39" s="77" t="s">
        <v>137</v>
      </c>
      <c r="R39" s="18">
        <f>L39+M39+N39+O39+P39+Q39</f>
        <v>68</v>
      </c>
      <c r="S39" s="81">
        <f t="shared" si="1"/>
        <v>0.375</v>
      </c>
      <c r="T39" s="4">
        <f t="shared" si="4"/>
        <v>0</v>
      </c>
    </row>
    <row r="40" spans="1:33" ht="41.25" customHeight="1">
      <c r="A40" s="14">
        <v>4</v>
      </c>
      <c r="B40" s="15" t="s">
        <v>62</v>
      </c>
      <c r="C40" s="19">
        <f t="shared" si="9"/>
        <v>343</v>
      </c>
      <c r="D40" s="18">
        <f>D41+D42+D43</f>
        <v>176</v>
      </c>
      <c r="E40" s="18">
        <f>E41+E42+E43</f>
        <v>167</v>
      </c>
      <c r="F40" s="18">
        <f>F41+F42+F43</f>
        <v>0</v>
      </c>
      <c r="G40" s="18">
        <f>G41+G42+G43</f>
        <v>0</v>
      </c>
      <c r="H40" s="18">
        <f t="shared" si="11"/>
        <v>343</v>
      </c>
      <c r="I40" s="18">
        <f>J40+K40+L40+M40+N40+O40+P40</f>
        <v>257</v>
      </c>
      <c r="J40" s="18">
        <f aca="true" t="shared" si="15" ref="J40:R40">J41+J42+J43</f>
        <v>99</v>
      </c>
      <c r="K40" s="18">
        <f t="shared" si="15"/>
        <v>5</v>
      </c>
      <c r="L40" s="18">
        <f t="shared" si="15"/>
        <v>146</v>
      </c>
      <c r="M40" s="18">
        <f t="shared" si="15"/>
        <v>2</v>
      </c>
      <c r="N40" s="18">
        <f t="shared" si="15"/>
        <v>1</v>
      </c>
      <c r="O40" s="18">
        <f t="shared" si="15"/>
        <v>0</v>
      </c>
      <c r="P40" s="18">
        <f t="shared" si="15"/>
        <v>4</v>
      </c>
      <c r="Q40" s="18">
        <f t="shared" si="15"/>
        <v>86</v>
      </c>
      <c r="R40" s="18">
        <f t="shared" si="15"/>
        <v>239</v>
      </c>
      <c r="S40" s="81">
        <f t="shared" si="1"/>
        <v>0.4046692607003891</v>
      </c>
      <c r="T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</row>
    <row r="41" spans="1:33" ht="29.25" customHeight="1">
      <c r="A41" s="16">
        <v>4.1</v>
      </c>
      <c r="B41" s="17" t="s">
        <v>63</v>
      </c>
      <c r="C41" s="19">
        <f t="shared" si="9"/>
        <v>56</v>
      </c>
      <c r="D41" s="80">
        <v>29</v>
      </c>
      <c r="E41" s="80">
        <v>27</v>
      </c>
      <c r="F41" s="80">
        <v>0</v>
      </c>
      <c r="G41" s="80">
        <v>0</v>
      </c>
      <c r="H41" s="18">
        <f t="shared" si="11"/>
        <v>56</v>
      </c>
      <c r="I41" s="18">
        <f aca="true" t="shared" si="16" ref="I41:I77">SUM(J41:P41)</f>
        <v>42</v>
      </c>
      <c r="J41" s="80">
        <v>21</v>
      </c>
      <c r="K41" s="80">
        <v>1</v>
      </c>
      <c r="L41" s="80">
        <v>17</v>
      </c>
      <c r="M41" s="80">
        <v>1</v>
      </c>
      <c r="N41" s="80">
        <v>1</v>
      </c>
      <c r="O41" s="80">
        <v>0</v>
      </c>
      <c r="P41" s="80">
        <v>1</v>
      </c>
      <c r="Q41" s="80">
        <v>14</v>
      </c>
      <c r="R41" s="18">
        <f>L41+M41+N41+O41+P41+Q41</f>
        <v>34</v>
      </c>
      <c r="S41" s="81">
        <f t="shared" si="1"/>
        <v>0.5238095238095238</v>
      </c>
      <c r="T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</row>
    <row r="42" spans="1:33" ht="29.25" customHeight="1">
      <c r="A42" s="16">
        <v>4.2</v>
      </c>
      <c r="B42" s="17" t="s">
        <v>64</v>
      </c>
      <c r="C42" s="19">
        <f t="shared" si="9"/>
        <v>186</v>
      </c>
      <c r="D42" s="80">
        <v>95</v>
      </c>
      <c r="E42" s="80">
        <v>91</v>
      </c>
      <c r="F42" s="80">
        <v>0</v>
      </c>
      <c r="G42" s="80">
        <v>0</v>
      </c>
      <c r="H42" s="18">
        <f t="shared" si="11"/>
        <v>186</v>
      </c>
      <c r="I42" s="18">
        <f t="shared" si="16"/>
        <v>138</v>
      </c>
      <c r="J42" s="80">
        <v>53</v>
      </c>
      <c r="K42" s="80">
        <v>2</v>
      </c>
      <c r="L42" s="80">
        <v>80</v>
      </c>
      <c r="M42" s="80">
        <v>0</v>
      </c>
      <c r="N42" s="80">
        <v>0</v>
      </c>
      <c r="O42" s="80">
        <v>0</v>
      </c>
      <c r="P42" s="80">
        <v>3</v>
      </c>
      <c r="Q42" s="80">
        <v>48</v>
      </c>
      <c r="R42" s="18">
        <f>L42+M42+N42+O42+P42+Q42</f>
        <v>131</v>
      </c>
      <c r="S42" s="81">
        <f t="shared" si="1"/>
        <v>0.39855072463768115</v>
      </c>
      <c r="T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</row>
    <row r="43" spans="1:33" ht="29.25" customHeight="1">
      <c r="A43" s="16">
        <v>4.3</v>
      </c>
      <c r="B43" s="17" t="s">
        <v>65</v>
      </c>
      <c r="C43" s="19">
        <f t="shared" si="9"/>
        <v>101</v>
      </c>
      <c r="D43" s="80">
        <v>52</v>
      </c>
      <c r="E43" s="80">
        <v>49</v>
      </c>
      <c r="F43" s="80">
        <v>0</v>
      </c>
      <c r="G43" s="80">
        <v>0</v>
      </c>
      <c r="H43" s="18">
        <f t="shared" si="11"/>
        <v>101</v>
      </c>
      <c r="I43" s="18">
        <f t="shared" si="16"/>
        <v>77</v>
      </c>
      <c r="J43" s="80">
        <v>25</v>
      </c>
      <c r="K43" s="80">
        <v>2</v>
      </c>
      <c r="L43" s="80">
        <v>49</v>
      </c>
      <c r="M43" s="80">
        <v>1</v>
      </c>
      <c r="N43" s="80">
        <v>0</v>
      </c>
      <c r="O43" s="80">
        <v>0</v>
      </c>
      <c r="P43" s="80">
        <v>0</v>
      </c>
      <c r="Q43" s="80">
        <v>24</v>
      </c>
      <c r="R43" s="18">
        <f>L43+M43+N43+O43+P43+Q43</f>
        <v>74</v>
      </c>
      <c r="S43" s="81">
        <f t="shared" si="1"/>
        <v>0.35064935064935066</v>
      </c>
      <c r="T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</row>
    <row r="44" spans="1:33" ht="45.75" customHeight="1">
      <c r="A44" s="14">
        <v>5</v>
      </c>
      <c r="B44" s="15" t="s">
        <v>66</v>
      </c>
      <c r="C44" s="19">
        <f t="shared" si="9"/>
        <v>655</v>
      </c>
      <c r="D44" s="18">
        <f>D45+D46+D47+D48</f>
        <v>269</v>
      </c>
      <c r="E44" s="18">
        <f>E45+E46+E47+E48</f>
        <v>386</v>
      </c>
      <c r="F44" s="18">
        <f>F45+F46+F47+F48</f>
        <v>1</v>
      </c>
      <c r="G44" s="18">
        <f>G45+G46+G47+G48</f>
        <v>1</v>
      </c>
      <c r="H44" s="18">
        <f t="shared" si="11"/>
        <v>654</v>
      </c>
      <c r="I44" s="18">
        <f t="shared" si="16"/>
        <v>576</v>
      </c>
      <c r="J44" s="18">
        <f>J45+J46+J47+J48</f>
        <v>275</v>
      </c>
      <c r="K44" s="18">
        <f aca="true" t="shared" si="17" ref="K44:R44">K45+K46+K47+K48</f>
        <v>6</v>
      </c>
      <c r="L44" s="18">
        <f t="shared" si="17"/>
        <v>295</v>
      </c>
      <c r="M44" s="18">
        <f t="shared" si="17"/>
        <v>0</v>
      </c>
      <c r="N44" s="18">
        <f t="shared" si="17"/>
        <v>0</v>
      </c>
      <c r="O44" s="18">
        <f t="shared" si="17"/>
        <v>0</v>
      </c>
      <c r="P44" s="18">
        <f t="shared" si="17"/>
        <v>0</v>
      </c>
      <c r="Q44" s="18">
        <f t="shared" si="17"/>
        <v>78</v>
      </c>
      <c r="R44" s="18">
        <f t="shared" si="17"/>
        <v>373</v>
      </c>
      <c r="S44" s="81">
        <f t="shared" si="1"/>
        <v>0.4878472222222222</v>
      </c>
      <c r="T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</row>
    <row r="45" spans="1:33" ht="28.5" customHeight="1">
      <c r="A45" s="16">
        <v>5.1</v>
      </c>
      <c r="B45" s="22" t="s">
        <v>67</v>
      </c>
      <c r="C45" s="19">
        <f t="shared" si="9"/>
        <v>200</v>
      </c>
      <c r="D45" s="67">
        <v>80</v>
      </c>
      <c r="E45" s="67">
        <v>120</v>
      </c>
      <c r="F45" s="67">
        <v>1</v>
      </c>
      <c r="G45" s="67">
        <v>0</v>
      </c>
      <c r="H45" s="18">
        <f t="shared" si="11"/>
        <v>199</v>
      </c>
      <c r="I45" s="18">
        <f t="shared" si="16"/>
        <v>192</v>
      </c>
      <c r="J45" s="67">
        <v>108</v>
      </c>
      <c r="K45" s="67">
        <v>0</v>
      </c>
      <c r="L45" s="67">
        <v>84</v>
      </c>
      <c r="M45" s="67">
        <v>0</v>
      </c>
      <c r="N45" s="67">
        <v>0</v>
      </c>
      <c r="O45" s="67">
        <v>0</v>
      </c>
      <c r="P45" s="67">
        <v>0</v>
      </c>
      <c r="Q45" s="67">
        <v>7</v>
      </c>
      <c r="R45" s="18">
        <f>L45+M45+N45+O45+P45+Q45</f>
        <v>91</v>
      </c>
      <c r="S45" s="81">
        <f t="shared" si="1"/>
        <v>0.5625</v>
      </c>
      <c r="T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</row>
    <row r="46" spans="1:33" ht="28.5" customHeight="1">
      <c r="A46" s="16">
        <v>5.2</v>
      </c>
      <c r="B46" s="22" t="s">
        <v>68</v>
      </c>
      <c r="C46" s="19">
        <f t="shared" si="9"/>
        <v>145</v>
      </c>
      <c r="D46" s="80">
        <v>50</v>
      </c>
      <c r="E46" s="80">
        <v>95</v>
      </c>
      <c r="F46" s="80">
        <v>0</v>
      </c>
      <c r="G46" s="80">
        <v>0</v>
      </c>
      <c r="H46" s="18">
        <f t="shared" si="11"/>
        <v>145</v>
      </c>
      <c r="I46" s="18">
        <f t="shared" si="16"/>
        <v>125</v>
      </c>
      <c r="J46" s="80">
        <v>48</v>
      </c>
      <c r="K46" s="80">
        <v>0</v>
      </c>
      <c r="L46" s="80">
        <v>77</v>
      </c>
      <c r="M46" s="80">
        <v>0</v>
      </c>
      <c r="N46" s="80">
        <v>0</v>
      </c>
      <c r="O46" s="80">
        <v>0</v>
      </c>
      <c r="P46" s="80">
        <v>0</v>
      </c>
      <c r="Q46" s="80">
        <v>20</v>
      </c>
      <c r="R46" s="18">
        <f>L46+M46+N46+O46+P46+Q46</f>
        <v>97</v>
      </c>
      <c r="S46" s="81">
        <f t="shared" si="1"/>
        <v>0.384</v>
      </c>
      <c r="T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</row>
    <row r="47" spans="1:33" ht="28.5" customHeight="1">
      <c r="A47" s="16">
        <v>5.3</v>
      </c>
      <c r="B47" s="22" t="s">
        <v>69</v>
      </c>
      <c r="C47" s="19">
        <f t="shared" si="9"/>
        <v>230</v>
      </c>
      <c r="D47" s="80">
        <v>89</v>
      </c>
      <c r="E47" s="80">
        <v>141</v>
      </c>
      <c r="F47" s="80">
        <v>0</v>
      </c>
      <c r="G47" s="80">
        <v>1</v>
      </c>
      <c r="H47" s="18">
        <f t="shared" si="11"/>
        <v>230</v>
      </c>
      <c r="I47" s="18">
        <f t="shared" si="16"/>
        <v>195</v>
      </c>
      <c r="J47" s="80">
        <v>98</v>
      </c>
      <c r="K47" s="80">
        <v>6</v>
      </c>
      <c r="L47" s="80">
        <v>91</v>
      </c>
      <c r="M47" s="80">
        <v>0</v>
      </c>
      <c r="N47" s="80">
        <v>0</v>
      </c>
      <c r="O47" s="80">
        <v>0</v>
      </c>
      <c r="P47" s="80">
        <v>0</v>
      </c>
      <c r="Q47" s="80">
        <v>35</v>
      </c>
      <c r="R47" s="18">
        <f>L47+M47+N47+O47+P47+Q47</f>
        <v>126</v>
      </c>
      <c r="S47" s="81">
        <f t="shared" si="1"/>
        <v>0.5333333333333333</v>
      </c>
      <c r="T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</row>
    <row r="48" spans="1:33" ht="28.5" customHeight="1">
      <c r="A48" s="16">
        <v>5.4</v>
      </c>
      <c r="B48" s="23" t="s">
        <v>70</v>
      </c>
      <c r="C48" s="19">
        <f t="shared" si="9"/>
        <v>80</v>
      </c>
      <c r="D48" s="77">
        <v>50</v>
      </c>
      <c r="E48" s="77">
        <v>30</v>
      </c>
      <c r="F48" s="77">
        <v>0</v>
      </c>
      <c r="G48" s="77">
        <v>0</v>
      </c>
      <c r="H48" s="18">
        <f t="shared" si="11"/>
        <v>80</v>
      </c>
      <c r="I48" s="18">
        <f t="shared" si="16"/>
        <v>64</v>
      </c>
      <c r="J48" s="77">
        <v>21</v>
      </c>
      <c r="K48" s="77">
        <v>0</v>
      </c>
      <c r="L48" s="77">
        <v>43</v>
      </c>
      <c r="M48" s="77">
        <v>0</v>
      </c>
      <c r="N48" s="77">
        <v>0</v>
      </c>
      <c r="O48" s="77">
        <v>0</v>
      </c>
      <c r="P48" s="77">
        <v>0</v>
      </c>
      <c r="Q48" s="77">
        <v>16</v>
      </c>
      <c r="R48" s="18">
        <f>L48+M48+N48+O48+P48+Q48</f>
        <v>59</v>
      </c>
      <c r="S48" s="81">
        <f t="shared" si="1"/>
        <v>0.328125</v>
      </c>
      <c r="T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</row>
    <row r="49" spans="1:33" ht="39.75" customHeight="1">
      <c r="A49" s="14">
        <v>6</v>
      </c>
      <c r="B49" s="15" t="s">
        <v>71</v>
      </c>
      <c r="C49" s="19">
        <f t="shared" si="9"/>
        <v>756</v>
      </c>
      <c r="D49" s="18">
        <f>D50+D51+D52+D53</f>
        <v>315</v>
      </c>
      <c r="E49" s="18">
        <f>E50+E51+E52+E53</f>
        <v>441</v>
      </c>
      <c r="F49" s="18">
        <f>F50+F51+F52+F53</f>
        <v>8</v>
      </c>
      <c r="G49" s="18">
        <f>G50+G51+G52+G53</f>
        <v>1</v>
      </c>
      <c r="H49" s="18">
        <f t="shared" si="11"/>
        <v>748</v>
      </c>
      <c r="I49" s="18">
        <f t="shared" si="16"/>
        <v>621</v>
      </c>
      <c r="J49" s="18">
        <f aca="true" t="shared" si="18" ref="J49:R49">J50+J51+J52+J53</f>
        <v>306</v>
      </c>
      <c r="K49" s="18">
        <f t="shared" si="18"/>
        <v>13</v>
      </c>
      <c r="L49" s="18">
        <f t="shared" si="18"/>
        <v>300</v>
      </c>
      <c r="M49" s="18">
        <f t="shared" si="18"/>
        <v>1</v>
      </c>
      <c r="N49" s="18">
        <f t="shared" si="18"/>
        <v>1</v>
      </c>
      <c r="O49" s="18">
        <f t="shared" si="18"/>
        <v>0</v>
      </c>
      <c r="P49" s="18">
        <f t="shared" si="18"/>
        <v>0</v>
      </c>
      <c r="Q49" s="18">
        <f t="shared" si="18"/>
        <v>127</v>
      </c>
      <c r="R49" s="18">
        <f t="shared" si="18"/>
        <v>429</v>
      </c>
      <c r="S49" s="81">
        <f t="shared" si="1"/>
        <v>0.5136876006441223</v>
      </c>
      <c r="T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</row>
    <row r="50" spans="1:33" ht="28.5" customHeight="1">
      <c r="A50" s="16">
        <v>6.1</v>
      </c>
      <c r="B50" s="24" t="s">
        <v>72</v>
      </c>
      <c r="C50" s="19">
        <f t="shared" si="9"/>
        <v>93</v>
      </c>
      <c r="D50" s="80">
        <v>28</v>
      </c>
      <c r="E50" s="80">
        <v>65</v>
      </c>
      <c r="F50" s="80">
        <v>4</v>
      </c>
      <c r="G50" s="80">
        <v>0</v>
      </c>
      <c r="H50" s="18">
        <f t="shared" si="11"/>
        <v>89</v>
      </c>
      <c r="I50" s="18">
        <f t="shared" si="16"/>
        <v>83</v>
      </c>
      <c r="J50" s="80">
        <v>55</v>
      </c>
      <c r="K50" s="80">
        <v>4</v>
      </c>
      <c r="L50" s="80">
        <v>24</v>
      </c>
      <c r="M50" s="80">
        <v>0</v>
      </c>
      <c r="N50" s="80">
        <v>0</v>
      </c>
      <c r="O50" s="80">
        <v>0</v>
      </c>
      <c r="P50" s="80">
        <v>0</v>
      </c>
      <c r="Q50" s="80">
        <v>6</v>
      </c>
      <c r="R50" s="18">
        <f>L50+M50+N50+O50+P50+Q50</f>
        <v>30</v>
      </c>
      <c r="S50" s="81">
        <f t="shared" si="1"/>
        <v>0.7108433734939759</v>
      </c>
      <c r="T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</row>
    <row r="51" spans="1:33" ht="28.5" customHeight="1">
      <c r="A51" s="16">
        <v>6.2</v>
      </c>
      <c r="B51" s="24" t="s">
        <v>73</v>
      </c>
      <c r="C51" s="19">
        <f t="shared" si="9"/>
        <v>221</v>
      </c>
      <c r="D51" s="80">
        <v>106</v>
      </c>
      <c r="E51" s="80">
        <v>115</v>
      </c>
      <c r="F51" s="80">
        <v>0</v>
      </c>
      <c r="G51" s="80">
        <v>0</v>
      </c>
      <c r="H51" s="18">
        <f t="shared" si="11"/>
        <v>221</v>
      </c>
      <c r="I51" s="18">
        <f t="shared" si="16"/>
        <v>171</v>
      </c>
      <c r="J51" s="80">
        <v>76</v>
      </c>
      <c r="K51" s="80">
        <v>0</v>
      </c>
      <c r="L51" s="80">
        <v>94</v>
      </c>
      <c r="M51" s="80">
        <v>0</v>
      </c>
      <c r="N51" s="80">
        <v>1</v>
      </c>
      <c r="O51" s="80">
        <v>0</v>
      </c>
      <c r="P51" s="80">
        <v>0</v>
      </c>
      <c r="Q51" s="80">
        <v>50</v>
      </c>
      <c r="R51" s="18">
        <f>L51+M51+N51+O51+P51+Q51</f>
        <v>145</v>
      </c>
      <c r="S51" s="81">
        <f t="shared" si="1"/>
        <v>0.4444444444444444</v>
      </c>
      <c r="T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</row>
    <row r="52" spans="1:33" ht="28.5" customHeight="1">
      <c r="A52" s="16">
        <v>6.3</v>
      </c>
      <c r="B52" s="24" t="s">
        <v>74</v>
      </c>
      <c r="C52" s="19">
        <f t="shared" si="9"/>
        <v>286</v>
      </c>
      <c r="D52" s="80">
        <v>108</v>
      </c>
      <c r="E52" s="80">
        <v>178</v>
      </c>
      <c r="F52" s="80">
        <v>4</v>
      </c>
      <c r="G52" s="80">
        <v>0</v>
      </c>
      <c r="H52" s="18">
        <f t="shared" si="11"/>
        <v>282</v>
      </c>
      <c r="I52" s="18">
        <f t="shared" si="16"/>
        <v>244</v>
      </c>
      <c r="J52" s="80">
        <v>112</v>
      </c>
      <c r="K52" s="80">
        <v>6</v>
      </c>
      <c r="L52" s="80">
        <v>126</v>
      </c>
      <c r="M52" s="80">
        <v>0</v>
      </c>
      <c r="N52" s="80">
        <v>0</v>
      </c>
      <c r="O52" s="80">
        <v>0</v>
      </c>
      <c r="P52" s="80">
        <v>0</v>
      </c>
      <c r="Q52" s="80">
        <v>38</v>
      </c>
      <c r="R52" s="18">
        <f>L52+M52+N52+O52+P52+Q52</f>
        <v>164</v>
      </c>
      <c r="S52" s="81">
        <f t="shared" si="1"/>
        <v>0.48360655737704916</v>
      </c>
      <c r="T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</row>
    <row r="53" spans="1:33" ht="28.5" customHeight="1">
      <c r="A53" s="16">
        <v>6.4</v>
      </c>
      <c r="B53" s="24" t="s">
        <v>75</v>
      </c>
      <c r="C53" s="19">
        <f t="shared" si="9"/>
        <v>156</v>
      </c>
      <c r="D53" s="80">
        <v>73</v>
      </c>
      <c r="E53" s="80">
        <v>83</v>
      </c>
      <c r="F53" s="80">
        <v>0</v>
      </c>
      <c r="G53" s="80">
        <v>1</v>
      </c>
      <c r="H53" s="18">
        <f t="shared" si="11"/>
        <v>156</v>
      </c>
      <c r="I53" s="18">
        <f t="shared" si="16"/>
        <v>123</v>
      </c>
      <c r="J53" s="80">
        <v>63</v>
      </c>
      <c r="K53" s="80">
        <v>3</v>
      </c>
      <c r="L53" s="80">
        <v>56</v>
      </c>
      <c r="M53" s="80">
        <v>1</v>
      </c>
      <c r="N53" s="80">
        <v>0</v>
      </c>
      <c r="O53" s="80">
        <v>0</v>
      </c>
      <c r="P53" s="80">
        <v>0</v>
      </c>
      <c r="Q53" s="80">
        <v>33</v>
      </c>
      <c r="R53" s="18">
        <f>L53+M53+N53+O53+P53+Q53</f>
        <v>90</v>
      </c>
      <c r="S53" s="81">
        <f t="shared" si="1"/>
        <v>0.5365853658536586</v>
      </c>
      <c r="T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</row>
    <row r="54" spans="1:33" ht="43.5" customHeight="1">
      <c r="A54" s="14">
        <v>7</v>
      </c>
      <c r="B54" s="15" t="s">
        <v>76</v>
      </c>
      <c r="C54" s="19">
        <f t="shared" si="9"/>
        <v>559</v>
      </c>
      <c r="D54" s="18">
        <f>D55+D56+D57</f>
        <v>286</v>
      </c>
      <c r="E54" s="18">
        <f>E55+E56+E57</f>
        <v>273</v>
      </c>
      <c r="F54" s="18">
        <f>F55+F56+F57</f>
        <v>0</v>
      </c>
      <c r="G54" s="18">
        <f>G55+G56+G57</f>
        <v>0</v>
      </c>
      <c r="H54" s="18">
        <f t="shared" si="11"/>
        <v>559</v>
      </c>
      <c r="I54" s="18">
        <f t="shared" si="16"/>
        <v>506</v>
      </c>
      <c r="J54" s="18">
        <f aca="true" t="shared" si="19" ref="J54:R54">J55+J56+J57</f>
        <v>247</v>
      </c>
      <c r="K54" s="18">
        <f t="shared" si="19"/>
        <v>4</v>
      </c>
      <c r="L54" s="18">
        <f t="shared" si="19"/>
        <v>243</v>
      </c>
      <c r="M54" s="18">
        <f t="shared" si="19"/>
        <v>12</v>
      </c>
      <c r="N54" s="18">
        <f t="shared" si="19"/>
        <v>0</v>
      </c>
      <c r="O54" s="18">
        <f t="shared" si="19"/>
        <v>0</v>
      </c>
      <c r="P54" s="18">
        <f t="shared" si="19"/>
        <v>0</v>
      </c>
      <c r="Q54" s="18">
        <f t="shared" si="19"/>
        <v>53</v>
      </c>
      <c r="R54" s="18">
        <f t="shared" si="19"/>
        <v>308</v>
      </c>
      <c r="S54" s="81">
        <f t="shared" si="1"/>
        <v>0.49604743083003955</v>
      </c>
      <c r="T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</row>
    <row r="55" spans="1:33" ht="30" customHeight="1">
      <c r="A55" s="16">
        <v>7.1</v>
      </c>
      <c r="B55" s="17" t="s">
        <v>77</v>
      </c>
      <c r="C55" s="19">
        <f t="shared" si="9"/>
        <v>191</v>
      </c>
      <c r="D55" s="80">
        <v>81</v>
      </c>
      <c r="E55" s="80">
        <v>110</v>
      </c>
      <c r="F55" s="80">
        <v>0</v>
      </c>
      <c r="G55" s="80">
        <v>0</v>
      </c>
      <c r="H55" s="25">
        <f t="shared" si="11"/>
        <v>191</v>
      </c>
      <c r="I55" s="18">
        <f t="shared" si="16"/>
        <v>176</v>
      </c>
      <c r="J55" s="80">
        <v>94</v>
      </c>
      <c r="K55" s="80">
        <v>1</v>
      </c>
      <c r="L55" s="80">
        <v>80</v>
      </c>
      <c r="M55" s="80">
        <v>1</v>
      </c>
      <c r="N55" s="80">
        <v>0</v>
      </c>
      <c r="O55" s="80">
        <v>0</v>
      </c>
      <c r="P55" s="80">
        <v>0</v>
      </c>
      <c r="Q55" s="80">
        <v>15</v>
      </c>
      <c r="R55" s="18">
        <f>L55+M55+N55+O55+P55+Q55</f>
        <v>96</v>
      </c>
      <c r="S55" s="81">
        <f t="shared" si="1"/>
        <v>0.5397727272727273</v>
      </c>
      <c r="T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</row>
    <row r="56" spans="1:33" ht="30" customHeight="1">
      <c r="A56" s="16">
        <v>7.2</v>
      </c>
      <c r="B56" s="17" t="s">
        <v>78</v>
      </c>
      <c r="C56" s="19">
        <f t="shared" si="9"/>
        <v>173</v>
      </c>
      <c r="D56" s="80">
        <v>99</v>
      </c>
      <c r="E56" s="80">
        <v>74</v>
      </c>
      <c r="F56" s="80">
        <v>0</v>
      </c>
      <c r="G56" s="80">
        <v>0</v>
      </c>
      <c r="H56" s="25">
        <f t="shared" si="11"/>
        <v>173</v>
      </c>
      <c r="I56" s="18">
        <f t="shared" si="16"/>
        <v>151</v>
      </c>
      <c r="J56" s="80">
        <v>73</v>
      </c>
      <c r="K56" s="80">
        <v>3</v>
      </c>
      <c r="L56" s="80">
        <v>64</v>
      </c>
      <c r="M56" s="80">
        <v>11</v>
      </c>
      <c r="N56" s="80">
        <v>0</v>
      </c>
      <c r="O56" s="80">
        <v>0</v>
      </c>
      <c r="P56" s="80">
        <v>0</v>
      </c>
      <c r="Q56" s="80">
        <v>22</v>
      </c>
      <c r="R56" s="18">
        <f>L56+M56+N56+O56+P56+Q56</f>
        <v>97</v>
      </c>
      <c r="S56" s="81">
        <f t="shared" si="1"/>
        <v>0.5033112582781457</v>
      </c>
      <c r="T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</row>
    <row r="57" spans="1:33" ht="30" customHeight="1">
      <c r="A57" s="16">
        <v>7.3</v>
      </c>
      <c r="B57" s="17" t="s">
        <v>79</v>
      </c>
      <c r="C57" s="19">
        <f t="shared" si="9"/>
        <v>195</v>
      </c>
      <c r="D57" s="80">
        <v>106</v>
      </c>
      <c r="E57" s="80">
        <v>89</v>
      </c>
      <c r="F57" s="80">
        <v>0</v>
      </c>
      <c r="G57" s="80">
        <v>0</v>
      </c>
      <c r="H57" s="25">
        <f t="shared" si="11"/>
        <v>195</v>
      </c>
      <c r="I57" s="18">
        <f t="shared" si="16"/>
        <v>179</v>
      </c>
      <c r="J57" s="80">
        <v>80</v>
      </c>
      <c r="K57" s="80">
        <v>0</v>
      </c>
      <c r="L57" s="80">
        <v>99</v>
      </c>
      <c r="M57" s="80">
        <v>0</v>
      </c>
      <c r="N57" s="80">
        <v>0</v>
      </c>
      <c r="O57" s="80">
        <v>0</v>
      </c>
      <c r="P57" s="80">
        <v>0</v>
      </c>
      <c r="Q57" s="80">
        <v>16</v>
      </c>
      <c r="R57" s="18">
        <f>L57+M57+N57+O57+P57+Q57</f>
        <v>115</v>
      </c>
      <c r="S57" s="81">
        <f t="shared" si="1"/>
        <v>0.44692737430167595</v>
      </c>
      <c r="T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</row>
    <row r="58" spans="1:33" ht="45.75" customHeight="1">
      <c r="A58" s="14">
        <v>8</v>
      </c>
      <c r="B58" s="15" t="s">
        <v>80</v>
      </c>
      <c r="C58" s="19">
        <f t="shared" si="9"/>
        <v>573</v>
      </c>
      <c r="D58" s="18">
        <f>D59+D60+D61+D62</f>
        <v>293</v>
      </c>
      <c r="E58" s="18">
        <f>E59+E60+E61+E62</f>
        <v>280</v>
      </c>
      <c r="F58" s="18">
        <f>F59+F60+F61+F62</f>
        <v>3</v>
      </c>
      <c r="G58" s="18">
        <f>G59+G60+G61+G62</f>
        <v>0</v>
      </c>
      <c r="H58" s="18">
        <f t="shared" si="11"/>
        <v>570</v>
      </c>
      <c r="I58" s="18">
        <f t="shared" si="16"/>
        <v>443</v>
      </c>
      <c r="J58" s="18">
        <f aca="true" t="shared" si="20" ref="J58:R58">J59+J60+J61+J62</f>
        <v>211</v>
      </c>
      <c r="K58" s="18">
        <f t="shared" si="20"/>
        <v>1</v>
      </c>
      <c r="L58" s="18">
        <f t="shared" si="20"/>
        <v>228</v>
      </c>
      <c r="M58" s="18">
        <f t="shared" si="20"/>
        <v>2</v>
      </c>
      <c r="N58" s="18">
        <f t="shared" si="20"/>
        <v>1</v>
      </c>
      <c r="O58" s="18">
        <f t="shared" si="20"/>
        <v>0</v>
      </c>
      <c r="P58" s="18">
        <f t="shared" si="20"/>
        <v>0</v>
      </c>
      <c r="Q58" s="18">
        <f t="shared" si="20"/>
        <v>127</v>
      </c>
      <c r="R58" s="18">
        <f t="shared" si="20"/>
        <v>358</v>
      </c>
      <c r="S58" s="81">
        <f t="shared" si="1"/>
        <v>0.4785553047404063</v>
      </c>
      <c r="T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</row>
    <row r="59" spans="1:33" ht="30" customHeight="1">
      <c r="A59" s="16">
        <v>8.1</v>
      </c>
      <c r="B59" s="17" t="s">
        <v>81</v>
      </c>
      <c r="C59" s="19">
        <f t="shared" si="9"/>
        <v>128</v>
      </c>
      <c r="D59" s="80">
        <v>80</v>
      </c>
      <c r="E59" s="80">
        <v>48</v>
      </c>
      <c r="F59" s="80">
        <v>2</v>
      </c>
      <c r="G59" s="80">
        <v>0</v>
      </c>
      <c r="H59" s="18">
        <f t="shared" si="11"/>
        <v>126</v>
      </c>
      <c r="I59" s="18">
        <f t="shared" si="16"/>
        <v>88</v>
      </c>
      <c r="J59" s="80">
        <v>40</v>
      </c>
      <c r="K59" s="80">
        <v>0</v>
      </c>
      <c r="L59" s="80">
        <v>48</v>
      </c>
      <c r="M59" s="80">
        <v>0</v>
      </c>
      <c r="N59" s="80">
        <v>0</v>
      </c>
      <c r="O59" s="80">
        <v>0</v>
      </c>
      <c r="P59" s="80">
        <v>0</v>
      </c>
      <c r="Q59" s="80">
        <v>38</v>
      </c>
      <c r="R59" s="18">
        <f>L59+M59+N59+O59+P59+Q59</f>
        <v>86</v>
      </c>
      <c r="S59" s="81">
        <f t="shared" si="1"/>
        <v>0.45454545454545453</v>
      </c>
      <c r="T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</row>
    <row r="60" spans="1:33" ht="30" customHeight="1">
      <c r="A60" s="16">
        <v>8.2</v>
      </c>
      <c r="B60" s="17" t="s">
        <v>82</v>
      </c>
      <c r="C60" s="19">
        <f t="shared" si="9"/>
        <v>288</v>
      </c>
      <c r="D60" s="80">
        <v>149</v>
      </c>
      <c r="E60" s="80">
        <v>139</v>
      </c>
      <c r="F60" s="80">
        <v>0</v>
      </c>
      <c r="G60" s="80">
        <v>0</v>
      </c>
      <c r="H60" s="18">
        <f t="shared" si="11"/>
        <v>288</v>
      </c>
      <c r="I60" s="18">
        <f t="shared" si="16"/>
        <v>226</v>
      </c>
      <c r="J60" s="80">
        <v>101</v>
      </c>
      <c r="K60" s="80">
        <v>0</v>
      </c>
      <c r="L60" s="80">
        <v>124</v>
      </c>
      <c r="M60" s="80">
        <v>0</v>
      </c>
      <c r="N60" s="80">
        <v>1</v>
      </c>
      <c r="O60" s="80">
        <v>0</v>
      </c>
      <c r="P60" s="80">
        <v>0</v>
      </c>
      <c r="Q60" s="80">
        <v>62</v>
      </c>
      <c r="R60" s="18">
        <f>L60+M60+N60+O60+P60+Q60</f>
        <v>187</v>
      </c>
      <c r="S60" s="81">
        <f t="shared" si="1"/>
        <v>0.4469026548672566</v>
      </c>
      <c r="T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</row>
    <row r="61" spans="1:33" ht="30" customHeight="1">
      <c r="A61" s="16">
        <v>8.3</v>
      </c>
      <c r="B61" s="17" t="s">
        <v>83</v>
      </c>
      <c r="C61" s="19">
        <f t="shared" si="9"/>
        <v>0</v>
      </c>
      <c r="D61" s="80">
        <v>0</v>
      </c>
      <c r="E61" s="80">
        <v>0</v>
      </c>
      <c r="F61" s="80">
        <v>0</v>
      </c>
      <c r="G61" s="80">
        <v>0</v>
      </c>
      <c r="H61" s="18">
        <f t="shared" si="11"/>
        <v>0</v>
      </c>
      <c r="I61" s="18">
        <f t="shared" si="16"/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18">
        <f>L61+M61+N61+O61+P61+Q61</f>
        <v>0</v>
      </c>
      <c r="S61" s="81" t="e">
        <f t="shared" si="1"/>
        <v>#DIV/0!</v>
      </c>
      <c r="T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</row>
    <row r="62" spans="1:33" ht="30" customHeight="1">
      <c r="A62" s="16">
        <v>8.4</v>
      </c>
      <c r="B62" s="17" t="s">
        <v>84</v>
      </c>
      <c r="C62" s="19">
        <f t="shared" si="9"/>
        <v>157</v>
      </c>
      <c r="D62" s="80">
        <v>64</v>
      </c>
      <c r="E62" s="80">
        <v>93</v>
      </c>
      <c r="F62" s="80">
        <v>1</v>
      </c>
      <c r="G62" s="80">
        <v>0</v>
      </c>
      <c r="H62" s="18">
        <f t="shared" si="11"/>
        <v>156</v>
      </c>
      <c r="I62" s="18">
        <f t="shared" si="16"/>
        <v>129</v>
      </c>
      <c r="J62" s="80">
        <v>70</v>
      </c>
      <c r="K62" s="80">
        <v>1</v>
      </c>
      <c r="L62" s="80">
        <v>56</v>
      </c>
      <c r="M62" s="80">
        <v>2</v>
      </c>
      <c r="N62" s="80">
        <v>0</v>
      </c>
      <c r="O62" s="80">
        <v>0</v>
      </c>
      <c r="P62" s="80">
        <v>0</v>
      </c>
      <c r="Q62" s="80">
        <v>27</v>
      </c>
      <c r="R62" s="18">
        <f>L62+M62+N62+O62+P62+Q62</f>
        <v>85</v>
      </c>
      <c r="S62" s="81">
        <f t="shared" si="1"/>
        <v>0.5503875968992248</v>
      </c>
      <c r="T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</row>
    <row r="63" spans="1:33" ht="36" customHeight="1">
      <c r="A63" s="14">
        <v>9</v>
      </c>
      <c r="B63" s="15" t="s">
        <v>85</v>
      </c>
      <c r="C63" s="19">
        <f t="shared" si="9"/>
        <v>946</v>
      </c>
      <c r="D63" s="18">
        <f>SUM(D64:D67)</f>
        <v>508</v>
      </c>
      <c r="E63" s="18">
        <f>SUM(E64:E67)</f>
        <v>438</v>
      </c>
      <c r="F63" s="18">
        <f>SUM(F64:F67)</f>
        <v>9</v>
      </c>
      <c r="G63" s="18">
        <f>SUM(G64:G67)</f>
        <v>2</v>
      </c>
      <c r="H63" s="18">
        <f t="shared" si="11"/>
        <v>937</v>
      </c>
      <c r="I63" s="18">
        <f t="shared" si="16"/>
        <v>705</v>
      </c>
      <c r="J63" s="18">
        <f aca="true" t="shared" si="21" ref="J63:R63">SUM(J64:J67)</f>
        <v>310</v>
      </c>
      <c r="K63" s="18">
        <f t="shared" si="21"/>
        <v>4</v>
      </c>
      <c r="L63" s="18">
        <f t="shared" si="21"/>
        <v>385</v>
      </c>
      <c r="M63" s="18">
        <f t="shared" si="21"/>
        <v>5</v>
      </c>
      <c r="N63" s="18">
        <f t="shared" si="21"/>
        <v>1</v>
      </c>
      <c r="O63" s="18">
        <f t="shared" si="21"/>
        <v>0</v>
      </c>
      <c r="P63" s="18">
        <f t="shared" si="21"/>
        <v>0</v>
      </c>
      <c r="Q63" s="18">
        <f t="shared" si="21"/>
        <v>232</v>
      </c>
      <c r="R63" s="18">
        <f t="shared" si="21"/>
        <v>623</v>
      </c>
      <c r="S63" s="81">
        <f t="shared" si="1"/>
        <v>0.4453900709219858</v>
      </c>
      <c r="T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</row>
    <row r="64" spans="1:33" ht="29.25" customHeight="1">
      <c r="A64" s="16">
        <v>9.1</v>
      </c>
      <c r="B64" s="17" t="s">
        <v>86</v>
      </c>
      <c r="C64" s="19">
        <f t="shared" si="9"/>
        <v>266</v>
      </c>
      <c r="D64" s="67">
        <v>110</v>
      </c>
      <c r="E64" s="67">
        <v>156</v>
      </c>
      <c r="F64" s="67">
        <v>7</v>
      </c>
      <c r="G64" s="67">
        <v>2</v>
      </c>
      <c r="H64" s="18">
        <f t="shared" si="11"/>
        <v>259</v>
      </c>
      <c r="I64" s="18">
        <f t="shared" si="16"/>
        <v>192</v>
      </c>
      <c r="J64" s="67">
        <v>151</v>
      </c>
      <c r="K64" s="67">
        <v>0</v>
      </c>
      <c r="L64" s="67">
        <v>41</v>
      </c>
      <c r="M64" s="67">
        <v>0</v>
      </c>
      <c r="N64" s="67">
        <v>0</v>
      </c>
      <c r="O64" s="67">
        <v>0</v>
      </c>
      <c r="P64" s="67">
        <v>0</v>
      </c>
      <c r="Q64" s="67">
        <v>67</v>
      </c>
      <c r="R64" s="18">
        <f>L64+M64+N64+O64+P64+Q64</f>
        <v>108</v>
      </c>
      <c r="S64" s="81">
        <f t="shared" si="1"/>
        <v>0.7864583333333334</v>
      </c>
      <c r="T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</row>
    <row r="65" spans="1:33" ht="29.25" customHeight="1">
      <c r="A65" s="16">
        <v>9.2</v>
      </c>
      <c r="B65" s="17" t="s">
        <v>87</v>
      </c>
      <c r="C65" s="19">
        <f t="shared" si="9"/>
        <v>326</v>
      </c>
      <c r="D65" s="67">
        <v>233</v>
      </c>
      <c r="E65" s="67">
        <v>93</v>
      </c>
      <c r="F65" s="67">
        <v>2</v>
      </c>
      <c r="G65" s="67">
        <v>0</v>
      </c>
      <c r="H65" s="18">
        <f t="shared" si="11"/>
        <v>324</v>
      </c>
      <c r="I65" s="18">
        <f t="shared" si="16"/>
        <v>236</v>
      </c>
      <c r="J65" s="80">
        <v>66</v>
      </c>
      <c r="K65" s="80">
        <v>4</v>
      </c>
      <c r="L65" s="80">
        <v>161</v>
      </c>
      <c r="M65" s="80">
        <v>5</v>
      </c>
      <c r="N65" s="80">
        <v>0</v>
      </c>
      <c r="O65" s="80">
        <v>0</v>
      </c>
      <c r="P65" s="80">
        <v>0</v>
      </c>
      <c r="Q65" s="80">
        <v>88</v>
      </c>
      <c r="R65" s="18">
        <f>L65+M65+N65+O65+P65+Q65</f>
        <v>254</v>
      </c>
      <c r="S65" s="81">
        <f t="shared" si="1"/>
        <v>0.2966101694915254</v>
      </c>
      <c r="T65" s="4">
        <f t="shared" si="4"/>
        <v>0</v>
      </c>
      <c r="Y65" s="4"/>
      <c r="Z65" s="4"/>
      <c r="AA65" s="4"/>
      <c r="AB65" s="4"/>
      <c r="AC65" s="4"/>
      <c r="AD65" s="4"/>
      <c r="AE65" s="4"/>
      <c r="AF65" s="4"/>
      <c r="AG65" s="4"/>
    </row>
    <row r="66" spans="1:33" ht="29.25" customHeight="1">
      <c r="A66" s="16">
        <v>9.3</v>
      </c>
      <c r="B66" s="17" t="s">
        <v>88</v>
      </c>
      <c r="C66" s="19">
        <f t="shared" si="9"/>
        <v>315</v>
      </c>
      <c r="D66" s="67">
        <v>165</v>
      </c>
      <c r="E66" s="67">
        <v>150</v>
      </c>
      <c r="F66" s="67">
        <v>0</v>
      </c>
      <c r="G66" s="67">
        <v>0</v>
      </c>
      <c r="H66" s="18">
        <f t="shared" si="11"/>
        <v>315</v>
      </c>
      <c r="I66" s="18">
        <f t="shared" si="16"/>
        <v>245</v>
      </c>
      <c r="J66" s="80">
        <v>72</v>
      </c>
      <c r="K66" s="80">
        <v>0</v>
      </c>
      <c r="L66" s="80">
        <v>172</v>
      </c>
      <c r="M66" s="80">
        <v>0</v>
      </c>
      <c r="N66" s="80">
        <v>1</v>
      </c>
      <c r="O66" s="80">
        <v>0</v>
      </c>
      <c r="P66" s="80">
        <v>0</v>
      </c>
      <c r="Q66" s="80">
        <v>70</v>
      </c>
      <c r="R66" s="18">
        <f>L66+M66+N66+O66+P66+Q66</f>
        <v>243</v>
      </c>
      <c r="S66" s="81">
        <f t="shared" si="1"/>
        <v>0.2938775510204082</v>
      </c>
      <c r="T66" s="4">
        <f t="shared" si="4"/>
        <v>0</v>
      </c>
      <c r="Y66" s="4"/>
      <c r="Z66" s="4"/>
      <c r="AA66" s="4"/>
      <c r="AB66" s="4"/>
      <c r="AC66" s="4"/>
      <c r="AD66" s="4"/>
      <c r="AE66" s="4"/>
      <c r="AF66" s="4"/>
      <c r="AG66" s="4"/>
    </row>
    <row r="67" spans="1:33" ht="29.25" customHeight="1">
      <c r="A67" s="16">
        <v>9.4</v>
      </c>
      <c r="B67" s="24" t="s">
        <v>89</v>
      </c>
      <c r="C67" s="19">
        <f t="shared" si="9"/>
        <v>39</v>
      </c>
      <c r="D67" s="67">
        <v>0</v>
      </c>
      <c r="E67" s="67">
        <v>39</v>
      </c>
      <c r="F67" s="67">
        <v>0</v>
      </c>
      <c r="G67" s="67">
        <v>0</v>
      </c>
      <c r="H67" s="18">
        <f t="shared" si="11"/>
        <v>39</v>
      </c>
      <c r="I67" s="18">
        <f t="shared" si="16"/>
        <v>32</v>
      </c>
      <c r="J67" s="80">
        <v>21</v>
      </c>
      <c r="K67" s="80">
        <v>0</v>
      </c>
      <c r="L67" s="80">
        <v>11</v>
      </c>
      <c r="M67" s="80">
        <v>0</v>
      </c>
      <c r="N67" s="80">
        <v>0</v>
      </c>
      <c r="O67" s="80">
        <v>0</v>
      </c>
      <c r="P67" s="80">
        <v>0</v>
      </c>
      <c r="Q67" s="80">
        <v>7</v>
      </c>
      <c r="R67" s="18">
        <f>L67+M67+N67+O67+P67+Q67</f>
        <v>18</v>
      </c>
      <c r="S67" s="81">
        <f t="shared" si="1"/>
        <v>0.65625</v>
      </c>
      <c r="T67" s="4">
        <f t="shared" si="4"/>
        <v>0</v>
      </c>
      <c r="Y67" s="4"/>
      <c r="Z67" s="4"/>
      <c r="AA67" s="4"/>
      <c r="AB67" s="4"/>
      <c r="AC67" s="4"/>
      <c r="AD67" s="4"/>
      <c r="AE67" s="4"/>
      <c r="AF67" s="4"/>
      <c r="AG67" s="4"/>
    </row>
    <row r="68" spans="1:33" ht="39.75" customHeight="1">
      <c r="A68" s="14">
        <v>10</v>
      </c>
      <c r="B68" s="15" t="s">
        <v>90</v>
      </c>
      <c r="C68" s="19">
        <f t="shared" si="9"/>
        <v>661</v>
      </c>
      <c r="D68" s="18">
        <f>D69+D70+D71+D72</f>
        <v>359</v>
      </c>
      <c r="E68" s="18">
        <f>E69+E70+E71+E72</f>
        <v>302</v>
      </c>
      <c r="F68" s="18">
        <f>F69+F70+F71+F72</f>
        <v>14</v>
      </c>
      <c r="G68" s="18">
        <f>G69+G70+G71+G72</f>
        <v>1</v>
      </c>
      <c r="H68" s="18">
        <f t="shared" si="11"/>
        <v>647</v>
      </c>
      <c r="I68" s="18">
        <f t="shared" si="16"/>
        <v>558</v>
      </c>
      <c r="J68" s="18">
        <f aca="true" t="shared" si="22" ref="J68:R68">J69+J70+J71+J72</f>
        <v>274</v>
      </c>
      <c r="K68" s="18">
        <f t="shared" si="22"/>
        <v>6</v>
      </c>
      <c r="L68" s="18">
        <f t="shared" si="22"/>
        <v>257</v>
      </c>
      <c r="M68" s="18">
        <f t="shared" si="22"/>
        <v>2</v>
      </c>
      <c r="N68" s="18">
        <f t="shared" si="22"/>
        <v>0</v>
      </c>
      <c r="O68" s="18">
        <f t="shared" si="22"/>
        <v>0</v>
      </c>
      <c r="P68" s="18">
        <f t="shared" si="22"/>
        <v>19</v>
      </c>
      <c r="Q68" s="18">
        <f t="shared" si="22"/>
        <v>89</v>
      </c>
      <c r="R68" s="18">
        <f t="shared" si="22"/>
        <v>367</v>
      </c>
      <c r="S68" s="81">
        <f t="shared" si="1"/>
        <v>0.5017921146953405</v>
      </c>
      <c r="T68" s="4">
        <f t="shared" si="4"/>
        <v>0</v>
      </c>
      <c r="Y68" s="4"/>
      <c r="Z68" s="4"/>
      <c r="AA68" s="4"/>
      <c r="AB68" s="4"/>
      <c r="AC68" s="4"/>
      <c r="AD68" s="4"/>
      <c r="AE68" s="4"/>
      <c r="AF68" s="4"/>
      <c r="AG68" s="4"/>
    </row>
    <row r="69" spans="1:33" ht="39.75" customHeight="1">
      <c r="A69" s="16">
        <v>10.1</v>
      </c>
      <c r="B69" s="26" t="s">
        <v>91</v>
      </c>
      <c r="C69" s="19">
        <f t="shared" si="9"/>
        <v>47</v>
      </c>
      <c r="D69" s="80">
        <v>5</v>
      </c>
      <c r="E69" s="80">
        <v>42</v>
      </c>
      <c r="F69" s="80">
        <v>3</v>
      </c>
      <c r="G69" s="80">
        <v>0</v>
      </c>
      <c r="H69" s="18">
        <f t="shared" si="11"/>
        <v>44</v>
      </c>
      <c r="I69" s="18">
        <f t="shared" si="16"/>
        <v>44</v>
      </c>
      <c r="J69" s="80">
        <v>35</v>
      </c>
      <c r="K69" s="80">
        <v>0</v>
      </c>
      <c r="L69" s="80">
        <v>9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18">
        <f>L69+M69+N69+O69+P69+Q69</f>
        <v>9</v>
      </c>
      <c r="S69" s="81">
        <f t="shared" si="1"/>
        <v>0.7954545454545454</v>
      </c>
      <c r="T69" s="4">
        <f t="shared" si="4"/>
        <v>0</v>
      </c>
      <c r="Y69" s="4"/>
      <c r="Z69" s="4"/>
      <c r="AA69" s="4"/>
      <c r="AB69" s="4"/>
      <c r="AC69" s="4"/>
      <c r="AD69" s="4"/>
      <c r="AE69" s="4"/>
      <c r="AF69" s="4"/>
      <c r="AG69" s="4"/>
    </row>
    <row r="70" spans="1:33" ht="27" customHeight="1">
      <c r="A70" s="16">
        <v>10.2</v>
      </c>
      <c r="B70" s="17" t="s">
        <v>92</v>
      </c>
      <c r="C70" s="19">
        <f t="shared" si="9"/>
        <v>121</v>
      </c>
      <c r="D70" s="80">
        <v>75</v>
      </c>
      <c r="E70" s="80">
        <v>46</v>
      </c>
      <c r="F70" s="80">
        <v>7</v>
      </c>
      <c r="G70" s="80">
        <v>0</v>
      </c>
      <c r="H70" s="18">
        <f t="shared" si="11"/>
        <v>114</v>
      </c>
      <c r="I70" s="18">
        <f t="shared" si="16"/>
        <v>102</v>
      </c>
      <c r="J70" s="80">
        <v>52</v>
      </c>
      <c r="K70" s="80">
        <v>1</v>
      </c>
      <c r="L70" s="80">
        <v>49</v>
      </c>
      <c r="M70" s="80">
        <v>0</v>
      </c>
      <c r="N70" s="80">
        <v>0</v>
      </c>
      <c r="O70" s="80">
        <v>0</v>
      </c>
      <c r="P70" s="80">
        <v>0</v>
      </c>
      <c r="Q70" s="80">
        <v>12</v>
      </c>
      <c r="R70" s="18">
        <f>L70+M70+N70+O70+P70+Q70</f>
        <v>61</v>
      </c>
      <c r="S70" s="81">
        <f t="shared" si="1"/>
        <v>0.5196078431372549</v>
      </c>
      <c r="T70" s="4">
        <f t="shared" si="4"/>
        <v>0</v>
      </c>
      <c r="Y70" s="4"/>
      <c r="Z70" s="4"/>
      <c r="AA70" s="4"/>
      <c r="AB70" s="4"/>
      <c r="AC70" s="4"/>
      <c r="AD70" s="4"/>
      <c r="AE70" s="4"/>
      <c r="AF70" s="4"/>
      <c r="AG70" s="4"/>
    </row>
    <row r="71" spans="1:33" ht="27" customHeight="1">
      <c r="A71" s="16">
        <v>10.3</v>
      </c>
      <c r="B71" s="17" t="s">
        <v>93</v>
      </c>
      <c r="C71" s="19">
        <f t="shared" si="9"/>
        <v>215</v>
      </c>
      <c r="D71" s="80">
        <v>137</v>
      </c>
      <c r="E71" s="80">
        <v>78</v>
      </c>
      <c r="F71" s="80">
        <v>1</v>
      </c>
      <c r="G71" s="80">
        <v>0</v>
      </c>
      <c r="H71" s="18">
        <f t="shared" si="11"/>
        <v>214</v>
      </c>
      <c r="I71" s="18">
        <f t="shared" si="16"/>
        <v>167</v>
      </c>
      <c r="J71" s="80">
        <v>59</v>
      </c>
      <c r="K71" s="80">
        <v>2</v>
      </c>
      <c r="L71" s="80">
        <v>102</v>
      </c>
      <c r="M71" s="80">
        <v>2</v>
      </c>
      <c r="N71" s="80">
        <v>0</v>
      </c>
      <c r="O71" s="80">
        <v>0</v>
      </c>
      <c r="P71" s="80">
        <v>2</v>
      </c>
      <c r="Q71" s="80">
        <v>47</v>
      </c>
      <c r="R71" s="18">
        <f>L71+M71+N71+O71+P71+Q71</f>
        <v>153</v>
      </c>
      <c r="S71" s="81">
        <f t="shared" si="1"/>
        <v>0.3652694610778443</v>
      </c>
      <c r="T71" s="4">
        <f t="shared" si="4"/>
        <v>0</v>
      </c>
      <c r="Y71" s="4"/>
      <c r="Z71" s="4"/>
      <c r="AA71" s="4"/>
      <c r="AB71" s="4"/>
      <c r="AC71" s="4"/>
      <c r="AD71" s="4"/>
      <c r="AE71" s="4"/>
      <c r="AF71" s="4"/>
      <c r="AG71" s="4"/>
    </row>
    <row r="72" spans="1:33" ht="27" customHeight="1">
      <c r="A72" s="16">
        <v>10.4</v>
      </c>
      <c r="B72" s="17" t="s">
        <v>94</v>
      </c>
      <c r="C72" s="19">
        <f t="shared" si="9"/>
        <v>278</v>
      </c>
      <c r="D72" s="77">
        <v>142</v>
      </c>
      <c r="E72" s="77">
        <v>136</v>
      </c>
      <c r="F72" s="77">
        <v>3</v>
      </c>
      <c r="G72" s="77">
        <v>1</v>
      </c>
      <c r="H72" s="18">
        <f t="shared" si="11"/>
        <v>275</v>
      </c>
      <c r="I72" s="18">
        <f t="shared" si="16"/>
        <v>245</v>
      </c>
      <c r="J72" s="77">
        <v>128</v>
      </c>
      <c r="K72" s="77">
        <v>3</v>
      </c>
      <c r="L72" s="77">
        <v>97</v>
      </c>
      <c r="M72" s="77">
        <v>0</v>
      </c>
      <c r="N72" s="77">
        <v>0</v>
      </c>
      <c r="O72" s="77">
        <v>0</v>
      </c>
      <c r="P72" s="77">
        <v>17</v>
      </c>
      <c r="Q72" s="77">
        <v>30</v>
      </c>
      <c r="R72" s="18">
        <f>L72+M72+N72+O72+P72+Q72</f>
        <v>144</v>
      </c>
      <c r="S72" s="81">
        <f t="shared" si="1"/>
        <v>0.5346938775510204</v>
      </c>
      <c r="T72" s="4">
        <f t="shared" si="4"/>
        <v>0</v>
      </c>
      <c r="Y72" s="4"/>
      <c r="Z72" s="4"/>
      <c r="AA72" s="4"/>
      <c r="AB72" s="4"/>
      <c r="AC72" s="4"/>
      <c r="AD72" s="4"/>
      <c r="AE72" s="4"/>
      <c r="AF72" s="4"/>
      <c r="AG72" s="4"/>
    </row>
    <row r="73" spans="1:33" ht="43.5" customHeight="1">
      <c r="A73" s="14">
        <v>11</v>
      </c>
      <c r="B73" s="15" t="s">
        <v>95</v>
      </c>
      <c r="C73" s="19">
        <f t="shared" si="9"/>
        <v>706</v>
      </c>
      <c r="D73" s="18">
        <f>SUM(D74:D77)</f>
        <v>399</v>
      </c>
      <c r="E73" s="18">
        <f>SUM(E74:E77)</f>
        <v>307</v>
      </c>
      <c r="F73" s="18">
        <f>SUM(F74:F77)</f>
        <v>4</v>
      </c>
      <c r="G73" s="18">
        <f>SUM(G74:G77)</f>
        <v>0</v>
      </c>
      <c r="H73" s="18">
        <f t="shared" si="11"/>
        <v>702</v>
      </c>
      <c r="I73" s="18">
        <f t="shared" si="16"/>
        <v>587</v>
      </c>
      <c r="J73" s="18">
        <f aca="true" t="shared" si="23" ref="J73:R73">SUM(J74:J77)</f>
        <v>259</v>
      </c>
      <c r="K73" s="18">
        <f t="shared" si="23"/>
        <v>7</v>
      </c>
      <c r="L73" s="18">
        <f t="shared" si="23"/>
        <v>320</v>
      </c>
      <c r="M73" s="18">
        <f t="shared" si="23"/>
        <v>0</v>
      </c>
      <c r="N73" s="18">
        <f t="shared" si="23"/>
        <v>1</v>
      </c>
      <c r="O73" s="18">
        <f t="shared" si="23"/>
        <v>0</v>
      </c>
      <c r="P73" s="18">
        <f t="shared" si="23"/>
        <v>0</v>
      </c>
      <c r="Q73" s="18">
        <f t="shared" si="23"/>
        <v>115</v>
      </c>
      <c r="R73" s="18">
        <f t="shared" si="23"/>
        <v>436</v>
      </c>
      <c r="S73" s="81">
        <f t="shared" si="1"/>
        <v>0.45315161839863716</v>
      </c>
      <c r="T73" s="4">
        <f t="shared" si="4"/>
        <v>0</v>
      </c>
      <c r="Y73" s="4"/>
      <c r="Z73" s="4"/>
      <c r="AA73" s="4"/>
      <c r="AB73" s="4"/>
      <c r="AC73" s="4"/>
      <c r="AD73" s="4"/>
      <c r="AE73" s="4"/>
      <c r="AF73" s="4"/>
      <c r="AG73" s="4"/>
    </row>
    <row r="74" spans="1:33" ht="29.25" customHeight="1">
      <c r="A74" s="16">
        <v>11.1</v>
      </c>
      <c r="B74" s="22" t="s">
        <v>96</v>
      </c>
      <c r="C74" s="19">
        <f t="shared" si="9"/>
        <v>90</v>
      </c>
      <c r="D74" s="80">
        <v>49</v>
      </c>
      <c r="E74" s="80">
        <v>41</v>
      </c>
      <c r="F74" s="80">
        <v>0</v>
      </c>
      <c r="G74" s="80">
        <v>0</v>
      </c>
      <c r="H74" s="18">
        <f t="shared" si="11"/>
        <v>90</v>
      </c>
      <c r="I74" s="18">
        <f t="shared" si="16"/>
        <v>71</v>
      </c>
      <c r="J74" s="80">
        <v>39</v>
      </c>
      <c r="K74" s="80">
        <v>1</v>
      </c>
      <c r="L74" s="80">
        <v>31</v>
      </c>
      <c r="M74" s="80">
        <v>0</v>
      </c>
      <c r="N74" s="80">
        <v>0</v>
      </c>
      <c r="O74" s="80">
        <v>0</v>
      </c>
      <c r="P74" s="80">
        <v>0</v>
      </c>
      <c r="Q74" s="80">
        <v>19</v>
      </c>
      <c r="R74" s="18">
        <f>L74+M74+N74+O74+P74+Q74</f>
        <v>50</v>
      </c>
      <c r="S74" s="81">
        <f>(J74+K74)/I74</f>
        <v>0.5633802816901409</v>
      </c>
      <c r="T74" s="4">
        <f t="shared" si="4"/>
        <v>0</v>
      </c>
      <c r="Y74" s="4"/>
      <c r="Z74" s="4"/>
      <c r="AA74" s="4"/>
      <c r="AB74" s="4"/>
      <c r="AC74" s="4"/>
      <c r="AD74" s="4"/>
      <c r="AE74" s="4"/>
      <c r="AF74" s="4"/>
      <c r="AG74" s="4"/>
    </row>
    <row r="75" spans="1:33" ht="29.25" customHeight="1">
      <c r="A75" s="16">
        <v>11.2</v>
      </c>
      <c r="B75" s="22" t="s">
        <v>97</v>
      </c>
      <c r="C75" s="19">
        <f t="shared" si="9"/>
        <v>370</v>
      </c>
      <c r="D75" s="80">
        <v>262</v>
      </c>
      <c r="E75" s="80">
        <v>108</v>
      </c>
      <c r="F75" s="80">
        <v>4</v>
      </c>
      <c r="G75" s="80">
        <v>0</v>
      </c>
      <c r="H75" s="18">
        <f t="shared" si="11"/>
        <v>366</v>
      </c>
      <c r="I75" s="18">
        <f t="shared" si="16"/>
        <v>305</v>
      </c>
      <c r="J75" s="80">
        <v>93</v>
      </c>
      <c r="K75" s="80">
        <v>5</v>
      </c>
      <c r="L75" s="80">
        <v>206</v>
      </c>
      <c r="M75" s="80">
        <v>0</v>
      </c>
      <c r="N75" s="80">
        <v>1</v>
      </c>
      <c r="O75" s="80">
        <v>0</v>
      </c>
      <c r="P75" s="80">
        <v>0</v>
      </c>
      <c r="Q75" s="80">
        <v>61</v>
      </c>
      <c r="R75" s="18">
        <f>L75+M75+N75+O75+P75+Q75</f>
        <v>268</v>
      </c>
      <c r="S75" s="81">
        <f>(J75+K75)/I75</f>
        <v>0.32131147540983607</v>
      </c>
      <c r="T75" s="4">
        <f t="shared" si="4"/>
        <v>0</v>
      </c>
      <c r="Y75" s="4"/>
      <c r="Z75" s="4"/>
      <c r="AA75" s="4"/>
      <c r="AB75" s="4"/>
      <c r="AC75" s="4"/>
      <c r="AD75" s="4"/>
      <c r="AE75" s="4"/>
      <c r="AF75" s="4"/>
      <c r="AG75" s="4"/>
    </row>
    <row r="76" spans="1:33" ht="29.25" customHeight="1">
      <c r="A76" s="16">
        <v>11.3</v>
      </c>
      <c r="B76" s="22" t="s">
        <v>98</v>
      </c>
      <c r="C76" s="19">
        <f t="shared" si="9"/>
        <v>123</v>
      </c>
      <c r="D76" s="80">
        <v>49</v>
      </c>
      <c r="E76" s="80">
        <v>74</v>
      </c>
      <c r="F76" s="80">
        <v>0</v>
      </c>
      <c r="G76" s="80">
        <v>0</v>
      </c>
      <c r="H76" s="18">
        <f t="shared" si="11"/>
        <v>123</v>
      </c>
      <c r="I76" s="18">
        <f t="shared" si="16"/>
        <v>99</v>
      </c>
      <c r="J76" s="80">
        <v>57</v>
      </c>
      <c r="K76" s="80">
        <v>1</v>
      </c>
      <c r="L76" s="80">
        <v>41</v>
      </c>
      <c r="M76" s="80">
        <v>0</v>
      </c>
      <c r="N76" s="80">
        <v>0</v>
      </c>
      <c r="O76" s="80">
        <v>0</v>
      </c>
      <c r="P76" s="80">
        <v>0</v>
      </c>
      <c r="Q76" s="80">
        <v>24</v>
      </c>
      <c r="R76" s="18">
        <f>L76+M76+N76+O76+P76+Q76</f>
        <v>65</v>
      </c>
      <c r="S76" s="81">
        <f>(J76+K76)/I76</f>
        <v>0.5858585858585859</v>
      </c>
      <c r="T76" s="4">
        <f>C76-H76-F76</f>
        <v>0</v>
      </c>
      <c r="Y76" s="4"/>
      <c r="Z76" s="4"/>
      <c r="AA76" s="4"/>
      <c r="AB76" s="4"/>
      <c r="AC76" s="4"/>
      <c r="AD76" s="4"/>
      <c r="AE76" s="4"/>
      <c r="AF76" s="4"/>
      <c r="AG76" s="4"/>
    </row>
    <row r="77" spans="1:33" ht="29.25" customHeight="1">
      <c r="A77" s="16">
        <v>11.4</v>
      </c>
      <c r="B77" s="22" t="s">
        <v>99</v>
      </c>
      <c r="C77" s="19">
        <f t="shared" si="9"/>
        <v>123</v>
      </c>
      <c r="D77" s="80">
        <v>39</v>
      </c>
      <c r="E77" s="80">
        <v>84</v>
      </c>
      <c r="F77" s="80">
        <v>0</v>
      </c>
      <c r="G77" s="80">
        <v>0</v>
      </c>
      <c r="H77" s="18">
        <f t="shared" si="11"/>
        <v>123</v>
      </c>
      <c r="I77" s="18">
        <f t="shared" si="16"/>
        <v>112</v>
      </c>
      <c r="J77" s="80">
        <v>70</v>
      </c>
      <c r="K77" s="80">
        <v>0</v>
      </c>
      <c r="L77" s="80">
        <v>42</v>
      </c>
      <c r="M77" s="80">
        <v>0</v>
      </c>
      <c r="N77" s="80">
        <v>0</v>
      </c>
      <c r="O77" s="80">
        <v>0</v>
      </c>
      <c r="P77" s="80">
        <v>0</v>
      </c>
      <c r="Q77" s="80">
        <v>11</v>
      </c>
      <c r="R77" s="18">
        <f>L77+M77+N77+O77+P77+Q77</f>
        <v>53</v>
      </c>
      <c r="S77" s="81">
        <f>(J77+K77)/I77</f>
        <v>0.625</v>
      </c>
      <c r="T77" s="4">
        <f>C77-H77-F77</f>
        <v>0</v>
      </c>
      <c r="Y77" s="4"/>
      <c r="Z77" s="4"/>
      <c r="AA77" s="4"/>
      <c r="AB77" s="4"/>
      <c r="AC77" s="4"/>
      <c r="AD77" s="4"/>
      <c r="AE77" s="4"/>
      <c r="AF77" s="4"/>
      <c r="AG77" s="4"/>
    </row>
    <row r="78" spans="1:33" s="29" customFormat="1" ht="29.25" customHeight="1">
      <c r="A78" s="108"/>
      <c r="B78" s="108"/>
      <c r="C78" s="108"/>
      <c r="D78" s="108"/>
      <c r="E78" s="108"/>
      <c r="F78" s="27"/>
      <c r="G78" s="27"/>
      <c r="H78" s="27"/>
      <c r="I78" s="27"/>
      <c r="J78" s="27"/>
      <c r="K78" s="27"/>
      <c r="L78" s="27"/>
      <c r="M78" s="27"/>
      <c r="N78" s="109" t="s">
        <v>139</v>
      </c>
      <c r="O78" s="109"/>
      <c r="P78" s="109"/>
      <c r="Q78" s="109"/>
      <c r="R78" s="109"/>
      <c r="S78" s="109"/>
      <c r="T78" s="2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s="33" customFormat="1" ht="19.5" customHeight="1">
      <c r="A79" s="30"/>
      <c r="B79" s="110" t="s">
        <v>100</v>
      </c>
      <c r="C79" s="110"/>
      <c r="D79" s="110"/>
      <c r="E79" s="110"/>
      <c r="F79" s="31"/>
      <c r="G79" s="31"/>
      <c r="H79" s="31"/>
      <c r="I79" s="31"/>
      <c r="J79" s="31"/>
      <c r="K79" s="31"/>
      <c r="L79" s="31"/>
      <c r="M79" s="31"/>
      <c r="N79" s="111" t="str">
        <f>'[5]Thong tin'!B7</f>
        <v>CỤC TRƯỞNG</v>
      </c>
      <c r="O79" s="111"/>
      <c r="P79" s="111"/>
      <c r="Q79" s="111"/>
      <c r="R79" s="111"/>
      <c r="S79" s="111"/>
      <c r="T79" s="3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9.5">
      <c r="A80" s="34"/>
      <c r="B80" s="112"/>
      <c r="C80" s="112"/>
      <c r="D80" s="112"/>
      <c r="E80" s="35"/>
      <c r="F80" s="35"/>
      <c r="G80" s="35"/>
      <c r="H80" s="35"/>
      <c r="I80" s="35"/>
      <c r="J80" s="35"/>
      <c r="K80" s="35"/>
      <c r="L80" s="35"/>
      <c r="M80" s="35"/>
      <c r="N80" s="113"/>
      <c r="O80" s="113"/>
      <c r="P80" s="113"/>
      <c r="Q80" s="113"/>
      <c r="R80" s="113"/>
      <c r="S80" s="113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9.5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113" t="s">
        <v>138</v>
      </c>
      <c r="Q81" s="113"/>
      <c r="R81" s="113"/>
      <c r="S81" s="3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4.5" customHeight="1">
      <c r="A82" s="34"/>
      <c r="B82" s="113"/>
      <c r="C82" s="113"/>
      <c r="D82" s="113"/>
      <c r="E82" s="113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113"/>
      <c r="Q82" s="113"/>
      <c r="R82" s="113"/>
      <c r="S82" s="3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customHeight="1" hidden="1">
      <c r="A83" s="36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4"/>
      <c r="S83" s="3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customHeight="1">
      <c r="A84" s="3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37"/>
      <c r="Q84" s="35"/>
      <c r="R84" s="34"/>
      <c r="S84" s="3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9.5">
      <c r="A85" s="38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Y85" s="4"/>
      <c r="Z85" s="4"/>
      <c r="AA85" s="4"/>
      <c r="AB85" s="4"/>
      <c r="AC85" s="4"/>
      <c r="AD85" s="4"/>
      <c r="AE85" s="4"/>
      <c r="AF85" s="4"/>
      <c r="AG85" s="4"/>
    </row>
    <row r="86" spans="1:19" ht="19.5">
      <c r="A86" s="34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19.5">
      <c r="A87" s="34"/>
      <c r="B87" s="106" t="str">
        <f>'[6]Thong tin'!B5</f>
        <v>Thái Thị Phương Hiếu</v>
      </c>
      <c r="C87" s="106"/>
      <c r="D87" s="106"/>
      <c r="E87" s="106"/>
      <c r="F87" s="34"/>
      <c r="G87" s="34"/>
      <c r="H87" s="34"/>
      <c r="I87" s="34"/>
      <c r="J87" s="34"/>
      <c r="K87" s="34"/>
      <c r="L87" s="34"/>
      <c r="M87" s="34"/>
      <c r="N87" s="106" t="str">
        <f>'[5]Thong tin'!B6</f>
        <v>Lê Trọng Nguyên</v>
      </c>
      <c r="O87" s="106"/>
      <c r="P87" s="106"/>
      <c r="Q87" s="106"/>
      <c r="R87" s="106"/>
      <c r="S87" s="106"/>
    </row>
    <row r="88" spans="1:19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pans="1:19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="4" customFormat="1" ht="15"/>
    <row r="118" s="4" customFormat="1" ht="15"/>
    <row r="119" s="4" customFormat="1" ht="15"/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</sheetData>
  <sheetProtection/>
  <mergeCells count="37">
    <mergeCell ref="J8:P8"/>
    <mergeCell ref="B87:E87"/>
    <mergeCell ref="N87:S87"/>
    <mergeCell ref="A10:B10"/>
    <mergeCell ref="A11:B11"/>
    <mergeCell ref="A78:E78"/>
    <mergeCell ref="N78:S78"/>
    <mergeCell ref="B79:E79"/>
    <mergeCell ref="N79:S79"/>
    <mergeCell ref="B80:D80"/>
    <mergeCell ref="N80:S80"/>
    <mergeCell ref="B82:E82"/>
    <mergeCell ref="P82:R82"/>
    <mergeCell ref="B84:O84"/>
    <mergeCell ref="P81:R81"/>
    <mergeCell ref="P4:S4"/>
    <mergeCell ref="A6:B9"/>
    <mergeCell ref="C6:E6"/>
    <mergeCell ref="F6:F9"/>
    <mergeCell ref="G6:G9"/>
    <mergeCell ref="H6:Q6"/>
    <mergeCell ref="R6:R9"/>
    <mergeCell ref="S6:S9"/>
    <mergeCell ref="C7:C9"/>
    <mergeCell ref="D7:E7"/>
    <mergeCell ref="H7:H9"/>
    <mergeCell ref="I7:P7"/>
    <mergeCell ref="Q7:Q9"/>
    <mergeCell ref="D8:D9"/>
    <mergeCell ref="E8:E9"/>
    <mergeCell ref="I8:I9"/>
    <mergeCell ref="E1:O1"/>
    <mergeCell ref="A2:D2"/>
    <mergeCell ref="E2:O2"/>
    <mergeCell ref="P2:S2"/>
    <mergeCell ref="A3:D3"/>
    <mergeCell ref="E3:O3"/>
  </mergeCells>
  <printOptions horizontalCentered="1"/>
  <pageMargins left="0.3937007874015748" right="0.1968503937007874" top="0.3937007874015748" bottom="0.3937007874015748" header="0.4330708661417323" footer="0.2755905511811024"/>
  <pageSetup horizontalDpi="600" verticalDpi="600" orientation="landscape" paperSize="9" scale="88" r:id="rId4"/>
  <headerFooter alignWithMargins="0"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S155"/>
  <sheetViews>
    <sheetView showZeros="0" tabSelected="1" zoomScale="85" zoomScaleNormal="85" zoomScaleSheetLayoutView="85" zoomScalePageLayoutView="0" workbookViewId="0" topLeftCell="A34">
      <selection activeCell="O78" sqref="O78:T78"/>
    </sheetView>
  </sheetViews>
  <sheetFormatPr defaultColWidth="9.00390625" defaultRowHeight="15.75"/>
  <cols>
    <col min="1" max="1" width="4.875" style="42" customWidth="1"/>
    <col min="2" max="2" width="15.50390625" style="42" customWidth="1"/>
    <col min="3" max="3" width="11.25390625" style="42" customWidth="1"/>
    <col min="4" max="4" width="10.25390625" style="42" customWidth="1"/>
    <col min="5" max="5" width="9.75390625" style="42" customWidth="1"/>
    <col min="6" max="6" width="9.50390625" style="42" customWidth="1"/>
    <col min="7" max="7" width="9.375" style="42" customWidth="1"/>
    <col min="8" max="8" width="11.25390625" style="42" customWidth="1"/>
    <col min="9" max="9" width="11.375" style="42" customWidth="1"/>
    <col min="10" max="10" width="10.00390625" style="42" customWidth="1"/>
    <col min="11" max="11" width="9.00390625" style="42" customWidth="1"/>
    <col min="12" max="12" width="4.625" style="42" customWidth="1"/>
    <col min="13" max="13" width="10.00390625" style="42" customWidth="1"/>
    <col min="14" max="14" width="9.125" style="42" customWidth="1"/>
    <col min="15" max="15" width="9.50390625" style="42" customWidth="1"/>
    <col min="16" max="16" width="4.75390625" style="42" customWidth="1"/>
    <col min="17" max="17" width="7.375" style="42" customWidth="1"/>
    <col min="18" max="18" width="9.125" style="42" customWidth="1"/>
    <col min="19" max="19" width="10.00390625" style="42" customWidth="1"/>
    <col min="20" max="20" width="7.25390625" style="42" customWidth="1"/>
    <col min="21" max="21" width="14.875" style="90" bestFit="1" customWidth="1"/>
    <col min="22" max="22" width="10.125" style="45" bestFit="1" customWidth="1"/>
    <col min="23" max="26" width="9.00390625" style="45" customWidth="1"/>
    <col min="27" max="36" width="9.00390625" style="46" customWidth="1"/>
    <col min="37" max="16384" width="9.00390625" style="42" customWidth="1"/>
  </cols>
  <sheetData>
    <row r="1" spans="1:20" ht="20.25" customHeight="1">
      <c r="A1" s="41" t="s">
        <v>101</v>
      </c>
      <c r="B1" s="41"/>
      <c r="C1" s="41"/>
      <c r="E1" s="95" t="s">
        <v>102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43" t="s">
        <v>103</v>
      </c>
      <c r="R1" s="44"/>
      <c r="S1" s="44"/>
      <c r="T1" s="44"/>
    </row>
    <row r="2" spans="1:20" ht="17.25" customHeight="1">
      <c r="A2" s="115" t="s">
        <v>3</v>
      </c>
      <c r="B2" s="115"/>
      <c r="C2" s="115"/>
      <c r="D2" s="115"/>
      <c r="E2" s="97" t="s">
        <v>4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16" t="str">
        <f>'[2]Thong tin'!B4</f>
        <v>CTHADS tỉnh Sóc Trăng</v>
      </c>
      <c r="R2" s="116"/>
      <c r="S2" s="116"/>
      <c r="T2" s="116"/>
    </row>
    <row r="3" spans="1:20" ht="18" customHeight="1">
      <c r="A3" s="115" t="s">
        <v>5</v>
      </c>
      <c r="B3" s="115"/>
      <c r="C3" s="115"/>
      <c r="D3" s="115"/>
      <c r="E3" s="117" t="s">
        <v>119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43" t="s">
        <v>104</v>
      </c>
      <c r="R3" s="47"/>
      <c r="S3" s="44"/>
      <c r="T3" s="44"/>
    </row>
    <row r="4" spans="1:20" ht="14.25" customHeight="1">
      <c r="A4" s="48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9"/>
      <c r="P4" s="49"/>
      <c r="Q4" s="118" t="s">
        <v>8</v>
      </c>
      <c r="R4" s="118"/>
      <c r="S4" s="118"/>
      <c r="T4" s="118"/>
    </row>
    <row r="5" spans="2:20" ht="21.75" customHeight="1">
      <c r="B5" s="50"/>
      <c r="C5" s="50"/>
      <c r="Q5" s="119" t="s">
        <v>105</v>
      </c>
      <c r="R5" s="119"/>
      <c r="S5" s="119"/>
      <c r="T5" s="119"/>
    </row>
    <row r="6" spans="1:20" ht="18.75" customHeight="1">
      <c r="A6" s="101" t="s">
        <v>10</v>
      </c>
      <c r="B6" s="101"/>
      <c r="C6" s="102" t="s">
        <v>11</v>
      </c>
      <c r="D6" s="102"/>
      <c r="E6" s="102"/>
      <c r="F6" s="103" t="s">
        <v>12</v>
      </c>
      <c r="G6" s="103" t="s">
        <v>13</v>
      </c>
      <c r="H6" s="104" t="s">
        <v>14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2" t="s">
        <v>15</v>
      </c>
      <c r="T6" s="105" t="s">
        <v>16</v>
      </c>
    </row>
    <row r="7" spans="1:36" s="44" customFormat="1" ht="21" customHeight="1">
      <c r="A7" s="101"/>
      <c r="B7" s="101"/>
      <c r="C7" s="102" t="s">
        <v>17</v>
      </c>
      <c r="D7" s="105" t="s">
        <v>18</v>
      </c>
      <c r="E7" s="105"/>
      <c r="F7" s="103"/>
      <c r="G7" s="103"/>
      <c r="H7" s="103" t="s">
        <v>14</v>
      </c>
      <c r="I7" s="102" t="s">
        <v>19</v>
      </c>
      <c r="J7" s="102"/>
      <c r="K7" s="102"/>
      <c r="L7" s="102"/>
      <c r="M7" s="102"/>
      <c r="N7" s="102"/>
      <c r="O7" s="102"/>
      <c r="P7" s="102"/>
      <c r="Q7" s="102"/>
      <c r="R7" s="103" t="s">
        <v>106</v>
      </c>
      <c r="S7" s="102"/>
      <c r="T7" s="105"/>
      <c r="U7" s="9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45" ht="21.75" customHeight="1">
      <c r="A8" s="101"/>
      <c r="B8" s="101"/>
      <c r="C8" s="102"/>
      <c r="D8" s="105" t="s">
        <v>21</v>
      </c>
      <c r="E8" s="105" t="s">
        <v>22</v>
      </c>
      <c r="F8" s="103"/>
      <c r="G8" s="103"/>
      <c r="H8" s="103"/>
      <c r="I8" s="103" t="s">
        <v>23</v>
      </c>
      <c r="J8" s="105" t="s">
        <v>18</v>
      </c>
      <c r="K8" s="105"/>
      <c r="L8" s="105"/>
      <c r="M8" s="105"/>
      <c r="N8" s="105"/>
      <c r="O8" s="105"/>
      <c r="P8" s="105"/>
      <c r="Q8" s="105"/>
      <c r="R8" s="103"/>
      <c r="S8" s="102"/>
      <c r="T8" s="10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52"/>
      <c r="AL8" s="52"/>
      <c r="AM8" s="52"/>
      <c r="AN8" s="52"/>
      <c r="AO8" s="52"/>
      <c r="AP8" s="52"/>
      <c r="AQ8" s="52"/>
      <c r="AR8" s="52"/>
      <c r="AS8" s="52"/>
    </row>
    <row r="9" spans="1:20" ht="126" customHeight="1">
      <c r="A9" s="101"/>
      <c r="B9" s="101"/>
      <c r="C9" s="102"/>
      <c r="D9" s="105"/>
      <c r="E9" s="105"/>
      <c r="F9" s="103"/>
      <c r="G9" s="103"/>
      <c r="H9" s="103"/>
      <c r="I9" s="103"/>
      <c r="J9" s="11" t="s">
        <v>24</v>
      </c>
      <c r="K9" s="11" t="s">
        <v>25</v>
      </c>
      <c r="L9" s="11" t="s">
        <v>107</v>
      </c>
      <c r="M9" s="12" t="s">
        <v>26</v>
      </c>
      <c r="N9" s="12" t="s">
        <v>27</v>
      </c>
      <c r="O9" s="12" t="s">
        <v>28</v>
      </c>
      <c r="P9" s="12" t="s">
        <v>29</v>
      </c>
      <c r="Q9" s="12" t="s">
        <v>30</v>
      </c>
      <c r="R9" s="103"/>
      <c r="S9" s="102"/>
      <c r="T9" s="105"/>
    </row>
    <row r="10" spans="1:20" ht="17.25" customHeight="1">
      <c r="A10" s="120" t="s">
        <v>31</v>
      </c>
      <c r="B10" s="120"/>
      <c r="C10" s="53">
        <v>1</v>
      </c>
      <c r="D10" s="53">
        <v>2</v>
      </c>
      <c r="E10" s="53">
        <v>3</v>
      </c>
      <c r="F10" s="53">
        <v>4</v>
      </c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3" t="s">
        <v>108</v>
      </c>
      <c r="M10" s="53" t="s">
        <v>109</v>
      </c>
      <c r="N10" s="53" t="s">
        <v>110</v>
      </c>
      <c r="O10" s="53" t="s">
        <v>111</v>
      </c>
      <c r="P10" s="53" t="s">
        <v>112</v>
      </c>
      <c r="Q10" s="53" t="s">
        <v>113</v>
      </c>
      <c r="R10" s="53" t="s">
        <v>114</v>
      </c>
      <c r="S10" s="53" t="s">
        <v>115</v>
      </c>
      <c r="T10" s="53" t="s">
        <v>116</v>
      </c>
    </row>
    <row r="11" spans="1:21" ht="50.25" customHeight="1">
      <c r="A11" s="121" t="s">
        <v>32</v>
      </c>
      <c r="B11" s="121"/>
      <c r="C11" s="68">
        <f aca="true" t="shared" si="0" ref="C11:C72">D11+E11</f>
        <v>1023621871</v>
      </c>
      <c r="D11" s="69">
        <f aca="true" t="shared" si="1" ref="D11:S11">D12+D21</f>
        <v>847589793</v>
      </c>
      <c r="E11" s="68">
        <f t="shared" si="1"/>
        <v>176032078</v>
      </c>
      <c r="F11" s="68">
        <f t="shared" si="1"/>
        <v>3772295</v>
      </c>
      <c r="G11" s="68">
        <f t="shared" si="1"/>
        <v>5201964</v>
      </c>
      <c r="H11" s="68">
        <f t="shared" si="1"/>
        <v>1019849576</v>
      </c>
      <c r="I11" s="68">
        <f t="shared" si="1"/>
        <v>962919679</v>
      </c>
      <c r="J11" s="68">
        <f t="shared" si="1"/>
        <v>48831856</v>
      </c>
      <c r="K11" s="68">
        <f t="shared" si="1"/>
        <v>54394015</v>
      </c>
      <c r="L11" s="68">
        <f t="shared" si="1"/>
        <v>0</v>
      </c>
      <c r="M11" s="68">
        <f t="shared" si="1"/>
        <v>751732737</v>
      </c>
      <c r="N11" s="68">
        <f t="shared" si="1"/>
        <v>15497826</v>
      </c>
      <c r="O11" s="68">
        <f t="shared" si="1"/>
        <v>91537902</v>
      </c>
      <c r="P11" s="68">
        <f t="shared" si="1"/>
        <v>0</v>
      </c>
      <c r="Q11" s="68">
        <f t="shared" si="1"/>
        <v>925343</v>
      </c>
      <c r="R11" s="68">
        <f t="shared" si="1"/>
        <v>56929897</v>
      </c>
      <c r="S11" s="68">
        <f t="shared" si="1"/>
        <v>916623705</v>
      </c>
      <c r="T11" s="70">
        <f aca="true" t="shared" si="2" ref="T11:T73">(J11+K11+L11)/I11</f>
        <v>0.10720091535277472</v>
      </c>
      <c r="U11" s="90">
        <f>C11-F11-H11</f>
        <v>0</v>
      </c>
    </row>
    <row r="12" spans="1:21" ht="43.5" customHeight="1">
      <c r="A12" s="54" t="s">
        <v>33</v>
      </c>
      <c r="B12" s="55" t="s">
        <v>34</v>
      </c>
      <c r="C12" s="68">
        <f t="shared" si="0"/>
        <v>209055025</v>
      </c>
      <c r="D12" s="71">
        <f aca="true" t="shared" si="3" ref="D12:S12">SUM(D13:D20)</f>
        <v>191258137</v>
      </c>
      <c r="E12" s="71">
        <f t="shared" si="3"/>
        <v>17796888</v>
      </c>
      <c r="F12" s="71">
        <f t="shared" si="3"/>
        <v>97719</v>
      </c>
      <c r="G12" s="71">
        <f t="shared" si="3"/>
        <v>0</v>
      </c>
      <c r="H12" s="71">
        <f t="shared" si="3"/>
        <v>208957306</v>
      </c>
      <c r="I12" s="71">
        <f t="shared" si="3"/>
        <v>203958953</v>
      </c>
      <c r="J12" s="71">
        <f t="shared" si="3"/>
        <v>5784907</v>
      </c>
      <c r="K12" s="71">
        <f t="shared" si="3"/>
        <v>46299747</v>
      </c>
      <c r="L12" s="71">
        <f t="shared" si="3"/>
        <v>0</v>
      </c>
      <c r="M12" s="71">
        <f t="shared" si="3"/>
        <v>135035374</v>
      </c>
      <c r="N12" s="71">
        <f t="shared" si="3"/>
        <v>0</v>
      </c>
      <c r="O12" s="71">
        <f t="shared" si="3"/>
        <v>16838925</v>
      </c>
      <c r="P12" s="71">
        <f t="shared" si="3"/>
        <v>0</v>
      </c>
      <c r="Q12" s="71">
        <f t="shared" si="3"/>
        <v>0</v>
      </c>
      <c r="R12" s="71">
        <f t="shared" si="3"/>
        <v>4998353</v>
      </c>
      <c r="S12" s="71">
        <f t="shared" si="3"/>
        <v>156872652</v>
      </c>
      <c r="T12" s="70">
        <f t="shared" si="2"/>
        <v>0.2553683142313444</v>
      </c>
      <c r="U12" s="90">
        <f aca="true" t="shared" si="4" ref="U12:U75">C12-F12-H12</f>
        <v>0</v>
      </c>
    </row>
    <row r="13" spans="1:21" ht="43.5" customHeight="1">
      <c r="A13" s="56">
        <v>1.1</v>
      </c>
      <c r="B13" s="57" t="s">
        <v>35</v>
      </c>
      <c r="C13" s="68">
        <f t="shared" si="0"/>
        <v>1270566</v>
      </c>
      <c r="D13" s="85">
        <v>1232112</v>
      </c>
      <c r="E13" s="85">
        <v>38454</v>
      </c>
      <c r="F13" s="85">
        <v>0</v>
      </c>
      <c r="G13" s="85">
        <v>0</v>
      </c>
      <c r="H13" s="71">
        <f aca="true" t="shared" si="5" ref="H13:H75">I13+R13</f>
        <v>1270566</v>
      </c>
      <c r="I13" s="71">
        <f aca="true" t="shared" si="6" ref="I13:I75">SUM(J13:Q13)</f>
        <v>1270566</v>
      </c>
      <c r="J13" s="85">
        <v>40454</v>
      </c>
      <c r="K13" s="85">
        <v>0</v>
      </c>
      <c r="L13" s="85">
        <v>0</v>
      </c>
      <c r="M13" s="85">
        <v>1230112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71">
        <f aca="true" t="shared" si="7" ref="S13:S77">SUM(M13:R13)</f>
        <v>1230112</v>
      </c>
      <c r="T13" s="70">
        <f t="shared" si="2"/>
        <v>0.031839353484982284</v>
      </c>
      <c r="U13" s="90">
        <f t="shared" si="4"/>
        <v>0</v>
      </c>
    </row>
    <row r="14" spans="1:21" ht="43.5" customHeight="1">
      <c r="A14" s="56">
        <v>1.2</v>
      </c>
      <c r="B14" s="57" t="s">
        <v>36</v>
      </c>
      <c r="C14" s="68">
        <f t="shared" si="0"/>
        <v>242482</v>
      </c>
      <c r="D14" s="85">
        <v>103733</v>
      </c>
      <c r="E14" s="85">
        <v>138749</v>
      </c>
      <c r="F14" s="85">
        <v>0</v>
      </c>
      <c r="G14" s="85">
        <v>0</v>
      </c>
      <c r="H14" s="71">
        <f t="shared" si="5"/>
        <v>242482</v>
      </c>
      <c r="I14" s="71">
        <f t="shared" si="6"/>
        <v>195996</v>
      </c>
      <c r="J14" s="85">
        <v>10139</v>
      </c>
      <c r="K14" s="85">
        <v>0</v>
      </c>
      <c r="L14" s="85">
        <v>0</v>
      </c>
      <c r="M14" s="85">
        <v>185857</v>
      </c>
      <c r="N14" s="85">
        <v>0</v>
      </c>
      <c r="O14" s="85">
        <v>0</v>
      </c>
      <c r="P14" s="85">
        <v>0</v>
      </c>
      <c r="Q14" s="85">
        <v>0</v>
      </c>
      <c r="R14" s="85">
        <v>46486</v>
      </c>
      <c r="S14" s="71">
        <f t="shared" si="7"/>
        <v>232343</v>
      </c>
      <c r="T14" s="70">
        <f t="shared" si="2"/>
        <v>0.051730647564236</v>
      </c>
      <c r="U14" s="90">
        <f t="shared" si="4"/>
        <v>0</v>
      </c>
    </row>
    <row r="15" spans="1:21" ht="43.5" customHeight="1">
      <c r="A15" s="56">
        <v>1.3</v>
      </c>
      <c r="B15" s="57" t="s">
        <v>37</v>
      </c>
      <c r="C15" s="68">
        <f t="shared" si="0"/>
        <v>56651072</v>
      </c>
      <c r="D15" s="85">
        <v>54391731</v>
      </c>
      <c r="E15" s="85">
        <v>2259341</v>
      </c>
      <c r="F15" s="85">
        <v>0</v>
      </c>
      <c r="G15" s="85">
        <v>0</v>
      </c>
      <c r="H15" s="71">
        <f t="shared" si="5"/>
        <v>56651072</v>
      </c>
      <c r="I15" s="71">
        <f t="shared" si="6"/>
        <v>55081403</v>
      </c>
      <c r="J15" s="85">
        <v>724822</v>
      </c>
      <c r="K15" s="85">
        <v>30500</v>
      </c>
      <c r="L15" s="85">
        <v>0</v>
      </c>
      <c r="M15" s="85">
        <v>37758087</v>
      </c>
      <c r="N15" s="85">
        <v>0</v>
      </c>
      <c r="O15" s="85">
        <v>16567994</v>
      </c>
      <c r="P15" s="85">
        <v>0</v>
      </c>
      <c r="Q15" s="85">
        <v>0</v>
      </c>
      <c r="R15" s="85">
        <v>1569669</v>
      </c>
      <c r="S15" s="71">
        <f t="shared" si="7"/>
        <v>55895750</v>
      </c>
      <c r="T15" s="70">
        <f t="shared" si="2"/>
        <v>0.013712831534084199</v>
      </c>
      <c r="U15" s="90">
        <f t="shared" si="4"/>
        <v>0</v>
      </c>
    </row>
    <row r="16" spans="1:21" ht="43.5" customHeight="1">
      <c r="A16" s="56">
        <v>1.4</v>
      </c>
      <c r="B16" s="57" t="s">
        <v>38</v>
      </c>
      <c r="C16" s="68">
        <f t="shared" si="0"/>
        <v>76287810</v>
      </c>
      <c r="D16" s="85">
        <v>64950229</v>
      </c>
      <c r="E16" s="85">
        <v>11337581</v>
      </c>
      <c r="F16" s="85">
        <v>0</v>
      </c>
      <c r="G16" s="85">
        <v>0</v>
      </c>
      <c r="H16" s="71">
        <f t="shared" si="5"/>
        <v>76287810</v>
      </c>
      <c r="I16" s="71">
        <f t="shared" si="6"/>
        <v>75826256</v>
      </c>
      <c r="J16" s="85">
        <v>1837262</v>
      </c>
      <c r="K16" s="85">
        <v>46175462</v>
      </c>
      <c r="L16" s="85">
        <v>0</v>
      </c>
      <c r="M16" s="85">
        <v>27542601</v>
      </c>
      <c r="N16" s="85">
        <v>0</v>
      </c>
      <c r="O16" s="85">
        <v>270931</v>
      </c>
      <c r="P16" s="85">
        <v>0</v>
      </c>
      <c r="Q16" s="85">
        <v>0</v>
      </c>
      <c r="R16" s="85">
        <v>461554</v>
      </c>
      <c r="S16" s="71">
        <f t="shared" si="7"/>
        <v>28275086</v>
      </c>
      <c r="T16" s="70">
        <f t="shared" si="2"/>
        <v>0.6331939163658562</v>
      </c>
      <c r="U16" s="90">
        <f t="shared" si="4"/>
        <v>0</v>
      </c>
    </row>
    <row r="17" spans="1:21" ht="43.5" customHeight="1">
      <c r="A17" s="56">
        <v>1.5</v>
      </c>
      <c r="B17" s="57" t="s">
        <v>39</v>
      </c>
      <c r="C17" s="68">
        <f t="shared" si="0"/>
        <v>19389533</v>
      </c>
      <c r="D17" s="85">
        <v>17890128</v>
      </c>
      <c r="E17" s="85">
        <v>1499405</v>
      </c>
      <c r="F17" s="85">
        <v>48830</v>
      </c>
      <c r="G17" s="85">
        <v>0</v>
      </c>
      <c r="H17" s="71">
        <f t="shared" si="5"/>
        <v>19340703</v>
      </c>
      <c r="I17" s="71">
        <f t="shared" si="6"/>
        <v>18986633</v>
      </c>
      <c r="J17" s="85">
        <v>726481</v>
      </c>
      <c r="K17" s="85">
        <v>28975</v>
      </c>
      <c r="L17" s="85">
        <v>0</v>
      </c>
      <c r="M17" s="85">
        <v>18231177</v>
      </c>
      <c r="N17" s="85">
        <v>0</v>
      </c>
      <c r="O17" s="85">
        <v>0</v>
      </c>
      <c r="P17" s="85">
        <v>0</v>
      </c>
      <c r="Q17" s="85">
        <v>0</v>
      </c>
      <c r="R17" s="85">
        <v>354070</v>
      </c>
      <c r="S17" s="71">
        <f t="shared" si="7"/>
        <v>18585247</v>
      </c>
      <c r="T17" s="70">
        <f t="shared" si="2"/>
        <v>0.03978883459747708</v>
      </c>
      <c r="U17" s="90">
        <f t="shared" si="4"/>
        <v>0</v>
      </c>
    </row>
    <row r="18" spans="1:21" ht="43.5" customHeight="1">
      <c r="A18" s="56">
        <v>1.6</v>
      </c>
      <c r="B18" s="57" t="s">
        <v>40</v>
      </c>
      <c r="C18" s="68">
        <f t="shared" si="0"/>
        <v>0</v>
      </c>
      <c r="D18" s="85">
        <v>0</v>
      </c>
      <c r="E18" s="85">
        <v>0</v>
      </c>
      <c r="F18" s="85">
        <v>0</v>
      </c>
      <c r="G18" s="85">
        <v>0</v>
      </c>
      <c r="H18" s="71">
        <f t="shared" si="5"/>
        <v>0</v>
      </c>
      <c r="I18" s="71">
        <f t="shared" si="6"/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71">
        <f t="shared" si="7"/>
        <v>0</v>
      </c>
      <c r="T18" s="70" t="e">
        <f t="shared" si="2"/>
        <v>#DIV/0!</v>
      </c>
      <c r="U18" s="90">
        <f t="shared" si="4"/>
        <v>0</v>
      </c>
    </row>
    <row r="19" spans="1:21" ht="43.5" customHeight="1">
      <c r="A19" s="56">
        <v>1.7</v>
      </c>
      <c r="B19" s="57" t="s">
        <v>41</v>
      </c>
      <c r="C19" s="68">
        <f t="shared" si="0"/>
        <v>20659305</v>
      </c>
      <c r="D19" s="85">
        <v>18702825</v>
      </c>
      <c r="E19" s="85">
        <v>1956480</v>
      </c>
      <c r="F19" s="85">
        <v>0</v>
      </c>
      <c r="G19" s="85">
        <v>0</v>
      </c>
      <c r="H19" s="71">
        <f t="shared" si="5"/>
        <v>20659305</v>
      </c>
      <c r="I19" s="71">
        <f t="shared" si="6"/>
        <v>18689764</v>
      </c>
      <c r="J19" s="85">
        <v>2226504</v>
      </c>
      <c r="K19" s="85">
        <v>47810</v>
      </c>
      <c r="L19" s="85">
        <v>0</v>
      </c>
      <c r="M19" s="85">
        <v>16415450</v>
      </c>
      <c r="N19" s="85">
        <v>0</v>
      </c>
      <c r="O19" s="85">
        <v>0</v>
      </c>
      <c r="P19" s="85">
        <v>0</v>
      </c>
      <c r="Q19" s="85">
        <v>0</v>
      </c>
      <c r="R19" s="85">
        <v>1969541</v>
      </c>
      <c r="S19" s="71">
        <f t="shared" si="7"/>
        <v>18384991</v>
      </c>
      <c r="T19" s="70">
        <f t="shared" si="2"/>
        <v>0.12168767888133847</v>
      </c>
      <c r="U19" s="90">
        <f t="shared" si="4"/>
        <v>0</v>
      </c>
    </row>
    <row r="20" spans="1:21" ht="43.5" customHeight="1">
      <c r="A20" s="56">
        <v>1.8</v>
      </c>
      <c r="B20" s="17" t="s">
        <v>49</v>
      </c>
      <c r="C20" s="68">
        <f t="shared" si="0"/>
        <v>34554257</v>
      </c>
      <c r="D20" s="85">
        <v>33987379</v>
      </c>
      <c r="E20" s="85">
        <v>566878</v>
      </c>
      <c r="F20" s="85">
        <v>48889</v>
      </c>
      <c r="G20" s="85">
        <v>0</v>
      </c>
      <c r="H20" s="71">
        <f t="shared" si="5"/>
        <v>34505368</v>
      </c>
      <c r="I20" s="71">
        <f t="shared" si="6"/>
        <v>33908335</v>
      </c>
      <c r="J20" s="85">
        <v>219245</v>
      </c>
      <c r="K20" s="85">
        <v>17000</v>
      </c>
      <c r="L20" s="85">
        <v>0</v>
      </c>
      <c r="M20" s="85">
        <v>33672090</v>
      </c>
      <c r="N20" s="85">
        <v>0</v>
      </c>
      <c r="O20" s="85">
        <v>0</v>
      </c>
      <c r="P20" s="85">
        <v>0</v>
      </c>
      <c r="Q20" s="85">
        <v>0</v>
      </c>
      <c r="R20" s="85">
        <v>597033</v>
      </c>
      <c r="S20" s="71">
        <f t="shared" si="7"/>
        <v>34269123</v>
      </c>
      <c r="T20" s="70">
        <f t="shared" si="2"/>
        <v>0.006967166037494911</v>
      </c>
      <c r="U20" s="90">
        <f t="shared" si="4"/>
        <v>0</v>
      </c>
    </row>
    <row r="21" spans="1:21" ht="43.5" customHeight="1">
      <c r="A21" s="54" t="s">
        <v>42</v>
      </c>
      <c r="B21" s="55" t="s">
        <v>117</v>
      </c>
      <c r="C21" s="68">
        <f t="shared" si="0"/>
        <v>814566846</v>
      </c>
      <c r="D21" s="71">
        <f>D22+D31+D36+D40+D44+D49+D54+D58+D63+D68+D73</f>
        <v>656331656</v>
      </c>
      <c r="E21" s="71">
        <f>E22+E31+E36+E40+E44+E49+E54+E58+E63+E68+E73</f>
        <v>158235190</v>
      </c>
      <c r="F21" s="71">
        <f>F22+F31+F36+F40+F44+F49+F54+F58+F63+F68+F73</f>
        <v>3674576</v>
      </c>
      <c r="G21" s="71">
        <f>G22+G31+G36+G40+G44+G49+G54+G58+G63+G68+G73</f>
        <v>5201964</v>
      </c>
      <c r="H21" s="71">
        <f t="shared" si="5"/>
        <v>810892270</v>
      </c>
      <c r="I21" s="71">
        <f t="shared" si="6"/>
        <v>758960726</v>
      </c>
      <c r="J21" s="71">
        <f aca="true" t="shared" si="8" ref="J21:R21">J22+J31+J36+J40+J44+J49+J54+J58+J63+J68+J73</f>
        <v>43046949</v>
      </c>
      <c r="K21" s="71">
        <f t="shared" si="8"/>
        <v>8094268</v>
      </c>
      <c r="L21" s="71">
        <f t="shared" si="8"/>
        <v>0</v>
      </c>
      <c r="M21" s="71">
        <f t="shared" si="8"/>
        <v>616697363</v>
      </c>
      <c r="N21" s="71">
        <f t="shared" si="8"/>
        <v>15497826</v>
      </c>
      <c r="O21" s="71">
        <f t="shared" si="8"/>
        <v>74698977</v>
      </c>
      <c r="P21" s="71">
        <f t="shared" si="8"/>
        <v>0</v>
      </c>
      <c r="Q21" s="71">
        <f t="shared" si="8"/>
        <v>925343</v>
      </c>
      <c r="R21" s="71">
        <f t="shared" si="8"/>
        <v>51931544</v>
      </c>
      <c r="S21" s="71">
        <f t="shared" si="7"/>
        <v>759751053</v>
      </c>
      <c r="T21" s="70">
        <f t="shared" si="2"/>
        <v>0.06738321924710503</v>
      </c>
      <c r="U21" s="90">
        <f t="shared" si="4"/>
        <v>0</v>
      </c>
    </row>
    <row r="22" spans="1:21" ht="43.5" customHeight="1">
      <c r="A22" s="54">
        <v>1</v>
      </c>
      <c r="B22" s="55" t="s">
        <v>44</v>
      </c>
      <c r="C22" s="68">
        <f>D22+E22</f>
        <v>502257573</v>
      </c>
      <c r="D22" s="71">
        <f>SUM(D23:D30)</f>
        <v>425427798</v>
      </c>
      <c r="E22" s="71">
        <f>SUM(E23:E30)</f>
        <v>76829775</v>
      </c>
      <c r="F22" s="71">
        <f>SUM(F23:F30)</f>
        <v>1008778</v>
      </c>
      <c r="G22" s="71">
        <f>SUM(G23:G30)</f>
        <v>0</v>
      </c>
      <c r="H22" s="71">
        <f t="shared" si="5"/>
        <v>501248795</v>
      </c>
      <c r="I22" s="71">
        <f t="shared" si="6"/>
        <v>491494619</v>
      </c>
      <c r="J22" s="71">
        <f aca="true" t="shared" si="9" ref="J22:S22">SUM(J23:J30)</f>
        <v>17698554</v>
      </c>
      <c r="K22" s="71">
        <f t="shared" si="9"/>
        <v>2700102</v>
      </c>
      <c r="L22" s="71">
        <f t="shared" si="9"/>
        <v>0</v>
      </c>
      <c r="M22" s="71">
        <f t="shared" si="9"/>
        <v>383815795</v>
      </c>
      <c r="N22" s="71">
        <f t="shared" si="9"/>
        <v>12954827</v>
      </c>
      <c r="O22" s="71">
        <f t="shared" si="9"/>
        <v>74325341</v>
      </c>
      <c r="P22" s="71">
        <f t="shared" si="9"/>
        <v>0</v>
      </c>
      <c r="Q22" s="71">
        <f t="shared" si="9"/>
        <v>0</v>
      </c>
      <c r="R22" s="71">
        <f t="shared" si="9"/>
        <v>9754176</v>
      </c>
      <c r="S22" s="71">
        <f t="shared" si="9"/>
        <v>480850139</v>
      </c>
      <c r="T22" s="70">
        <f t="shared" si="2"/>
        <v>0.041503315013912696</v>
      </c>
      <c r="U22" s="90">
        <f t="shared" si="4"/>
        <v>0</v>
      </c>
    </row>
    <row r="23" spans="1:21" ht="43.5" customHeight="1">
      <c r="A23" s="56">
        <v>1.1</v>
      </c>
      <c r="B23" s="72" t="s">
        <v>45</v>
      </c>
      <c r="C23" s="68">
        <f t="shared" si="0"/>
        <v>1200</v>
      </c>
      <c r="D23" s="82">
        <v>0</v>
      </c>
      <c r="E23" s="82">
        <v>1200</v>
      </c>
      <c r="F23" s="82">
        <v>0</v>
      </c>
      <c r="G23" s="82">
        <v>0</v>
      </c>
      <c r="H23" s="71">
        <f t="shared" si="5"/>
        <v>1200</v>
      </c>
      <c r="I23" s="71">
        <f t="shared" si="6"/>
        <v>1200</v>
      </c>
      <c r="J23" s="82">
        <v>1200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71">
        <f t="shared" si="7"/>
        <v>0</v>
      </c>
      <c r="T23" s="70">
        <f t="shared" si="2"/>
        <v>1</v>
      </c>
      <c r="U23" s="90">
        <f t="shared" si="4"/>
        <v>0</v>
      </c>
    </row>
    <row r="24" spans="1:21" ht="43.5" customHeight="1">
      <c r="A24" s="56">
        <v>1.2</v>
      </c>
      <c r="B24" s="72" t="s">
        <v>46</v>
      </c>
      <c r="C24" s="68">
        <f t="shared" si="0"/>
        <v>59166973</v>
      </c>
      <c r="D24" s="82">
        <v>57064329</v>
      </c>
      <c r="E24" s="82">
        <v>2102644</v>
      </c>
      <c r="F24" s="82">
        <v>459236</v>
      </c>
      <c r="G24" s="82">
        <v>0</v>
      </c>
      <c r="H24" s="71">
        <f t="shared" si="5"/>
        <v>58707737</v>
      </c>
      <c r="I24" s="71">
        <f t="shared" si="6"/>
        <v>58707737</v>
      </c>
      <c r="J24" s="82">
        <v>7730724</v>
      </c>
      <c r="K24" s="82">
        <v>1063550</v>
      </c>
      <c r="L24" s="82">
        <v>0</v>
      </c>
      <c r="M24" s="82">
        <v>45105137</v>
      </c>
      <c r="N24" s="82">
        <v>0</v>
      </c>
      <c r="O24" s="82">
        <v>4808326</v>
      </c>
      <c r="P24" s="82">
        <v>0</v>
      </c>
      <c r="Q24" s="82">
        <v>0</v>
      </c>
      <c r="R24" s="82">
        <v>0</v>
      </c>
      <c r="S24" s="71">
        <f t="shared" si="7"/>
        <v>49913463</v>
      </c>
      <c r="T24" s="70">
        <f t="shared" si="2"/>
        <v>0.1497975300938614</v>
      </c>
      <c r="U24" s="90">
        <f t="shared" si="4"/>
        <v>0</v>
      </c>
    </row>
    <row r="25" spans="1:21" ht="43.5" customHeight="1">
      <c r="A25" s="56">
        <v>1.3</v>
      </c>
      <c r="B25" s="72" t="s">
        <v>47</v>
      </c>
      <c r="C25" s="68">
        <f t="shared" si="0"/>
        <v>46860564</v>
      </c>
      <c r="D25" s="82">
        <v>45749285</v>
      </c>
      <c r="E25" s="82">
        <v>1111279</v>
      </c>
      <c r="F25" s="82">
        <v>0</v>
      </c>
      <c r="G25" s="82">
        <v>0</v>
      </c>
      <c r="H25" s="71">
        <f t="shared" si="5"/>
        <v>46860564</v>
      </c>
      <c r="I25" s="71">
        <f t="shared" si="6"/>
        <v>45850924</v>
      </c>
      <c r="J25" s="82">
        <v>521935</v>
      </c>
      <c r="K25" s="82">
        <v>531262</v>
      </c>
      <c r="L25" s="82">
        <v>0</v>
      </c>
      <c r="M25" s="82">
        <v>44607651</v>
      </c>
      <c r="N25" s="82">
        <v>190076</v>
      </c>
      <c r="O25" s="82">
        <v>0</v>
      </c>
      <c r="P25" s="82">
        <v>0</v>
      </c>
      <c r="Q25" s="82">
        <v>0</v>
      </c>
      <c r="R25" s="82">
        <v>1009640</v>
      </c>
      <c r="S25" s="71">
        <f t="shared" si="7"/>
        <v>45807367</v>
      </c>
      <c r="T25" s="70">
        <f t="shared" si="2"/>
        <v>0.02297002782321246</v>
      </c>
      <c r="U25" s="90">
        <f t="shared" si="4"/>
        <v>0</v>
      </c>
    </row>
    <row r="26" spans="1:21" ht="43.5" customHeight="1">
      <c r="A26" s="56">
        <v>1.4</v>
      </c>
      <c r="B26" s="72" t="s">
        <v>48</v>
      </c>
      <c r="C26" s="68">
        <f t="shared" si="0"/>
        <v>19282960</v>
      </c>
      <c r="D26" s="82">
        <v>17640297</v>
      </c>
      <c r="E26" s="82">
        <v>1642663</v>
      </c>
      <c r="F26" s="82">
        <v>549142</v>
      </c>
      <c r="G26" s="82">
        <v>0</v>
      </c>
      <c r="H26" s="71">
        <f t="shared" si="5"/>
        <v>18733818</v>
      </c>
      <c r="I26" s="71">
        <f t="shared" si="6"/>
        <v>18199114</v>
      </c>
      <c r="J26" s="82">
        <v>337596</v>
      </c>
      <c r="K26" s="82">
        <v>272040</v>
      </c>
      <c r="L26" s="82">
        <v>0</v>
      </c>
      <c r="M26" s="82">
        <v>13744662</v>
      </c>
      <c r="N26" s="82">
        <v>3844816</v>
      </c>
      <c r="O26" s="82">
        <v>0</v>
      </c>
      <c r="P26" s="82">
        <v>0</v>
      </c>
      <c r="Q26" s="82">
        <v>0</v>
      </c>
      <c r="R26" s="82">
        <v>534704</v>
      </c>
      <c r="S26" s="71">
        <f t="shared" si="7"/>
        <v>18124182</v>
      </c>
      <c r="T26" s="70">
        <f t="shared" si="2"/>
        <v>0.03349811424885849</v>
      </c>
      <c r="U26" s="90">
        <f t="shared" si="4"/>
        <v>0</v>
      </c>
    </row>
    <row r="27" spans="1:21" ht="43.5" customHeight="1">
      <c r="A27" s="56">
        <v>1.5</v>
      </c>
      <c r="B27" s="72" t="s">
        <v>50</v>
      </c>
      <c r="C27" s="68">
        <f t="shared" si="0"/>
        <v>46463345</v>
      </c>
      <c r="D27" s="82">
        <v>28130368</v>
      </c>
      <c r="E27" s="82">
        <v>18332977</v>
      </c>
      <c r="F27" s="82">
        <v>200</v>
      </c>
      <c r="G27" s="82">
        <v>0</v>
      </c>
      <c r="H27" s="71">
        <f t="shared" si="5"/>
        <v>46463145</v>
      </c>
      <c r="I27" s="71">
        <f t="shared" si="6"/>
        <v>45959802</v>
      </c>
      <c r="J27" s="82">
        <v>943933</v>
      </c>
      <c r="K27" s="82">
        <v>102415</v>
      </c>
      <c r="L27" s="82">
        <v>0</v>
      </c>
      <c r="M27" s="82">
        <v>44875122</v>
      </c>
      <c r="N27" s="82">
        <v>38332</v>
      </c>
      <c r="O27" s="82">
        <v>0</v>
      </c>
      <c r="P27" s="82">
        <v>0</v>
      </c>
      <c r="Q27" s="82">
        <v>0</v>
      </c>
      <c r="R27" s="82">
        <v>503343</v>
      </c>
      <c r="S27" s="71">
        <f t="shared" si="7"/>
        <v>45416797</v>
      </c>
      <c r="T27" s="70">
        <f t="shared" si="2"/>
        <v>0.02276659068287544</v>
      </c>
      <c r="U27" s="90">
        <f t="shared" si="4"/>
        <v>0</v>
      </c>
    </row>
    <row r="28" spans="1:21" ht="43.5" customHeight="1">
      <c r="A28" s="56">
        <v>1.6</v>
      </c>
      <c r="B28" s="72" t="s">
        <v>51</v>
      </c>
      <c r="C28" s="68">
        <f t="shared" si="0"/>
        <v>282958407</v>
      </c>
      <c r="D28" s="82">
        <v>231016751</v>
      </c>
      <c r="E28" s="82">
        <v>51941656</v>
      </c>
      <c r="F28" s="82">
        <v>0</v>
      </c>
      <c r="G28" s="82">
        <v>0</v>
      </c>
      <c r="H28" s="71">
        <f t="shared" si="5"/>
        <v>282958407</v>
      </c>
      <c r="I28" s="71">
        <f t="shared" si="6"/>
        <v>278098906</v>
      </c>
      <c r="J28" s="82">
        <v>7890627</v>
      </c>
      <c r="K28" s="82">
        <v>670481</v>
      </c>
      <c r="L28" s="82">
        <v>0</v>
      </c>
      <c r="M28" s="82">
        <v>191550180</v>
      </c>
      <c r="N28" s="82">
        <v>8470603</v>
      </c>
      <c r="O28" s="82">
        <v>69517015</v>
      </c>
      <c r="P28" s="82">
        <v>0</v>
      </c>
      <c r="Q28" s="82">
        <v>0</v>
      </c>
      <c r="R28" s="82">
        <v>4859501</v>
      </c>
      <c r="S28" s="71">
        <f t="shared" si="7"/>
        <v>274397299</v>
      </c>
      <c r="T28" s="70">
        <f t="shared" si="2"/>
        <v>0.03078440013712244</v>
      </c>
      <c r="U28" s="90">
        <f t="shared" si="4"/>
        <v>0</v>
      </c>
    </row>
    <row r="29" spans="1:21" ht="43.5" customHeight="1">
      <c r="A29" s="56">
        <v>1.7</v>
      </c>
      <c r="B29" s="72" t="s">
        <v>118</v>
      </c>
      <c r="C29" s="84">
        <f t="shared" si="0"/>
        <v>44667665</v>
      </c>
      <c r="D29" s="82">
        <v>43282965</v>
      </c>
      <c r="E29" s="82">
        <v>1384700</v>
      </c>
      <c r="F29" s="82">
        <v>200</v>
      </c>
      <c r="G29" s="82">
        <v>0</v>
      </c>
      <c r="H29" s="89">
        <f t="shared" si="5"/>
        <v>44667465</v>
      </c>
      <c r="I29" s="89">
        <f t="shared" si="6"/>
        <v>44379888</v>
      </c>
      <c r="J29" s="82">
        <v>242856</v>
      </c>
      <c r="K29" s="82">
        <v>58162</v>
      </c>
      <c r="L29" s="82">
        <v>0</v>
      </c>
      <c r="M29" s="82">
        <v>43667870</v>
      </c>
      <c r="N29" s="82">
        <v>411000</v>
      </c>
      <c r="O29" s="82">
        <v>0</v>
      </c>
      <c r="P29" s="82">
        <v>0</v>
      </c>
      <c r="Q29" s="82">
        <v>0</v>
      </c>
      <c r="R29" s="82">
        <v>287577</v>
      </c>
      <c r="S29" s="89">
        <f t="shared" si="7"/>
        <v>44366447</v>
      </c>
      <c r="T29" s="70">
        <f t="shared" si="2"/>
        <v>0.006782757090328845</v>
      </c>
      <c r="U29" s="90">
        <f t="shared" si="4"/>
        <v>0</v>
      </c>
    </row>
    <row r="30" spans="1:21" ht="43.5" customHeight="1">
      <c r="A30" s="56">
        <v>1.8</v>
      </c>
      <c r="B30" s="57" t="s">
        <v>52</v>
      </c>
      <c r="C30" s="68">
        <f t="shared" si="0"/>
        <v>2856459</v>
      </c>
      <c r="D30" s="86">
        <v>2543803</v>
      </c>
      <c r="E30" s="86">
        <v>312656</v>
      </c>
      <c r="F30" s="86">
        <v>0</v>
      </c>
      <c r="G30" s="86">
        <v>0</v>
      </c>
      <c r="H30" s="71">
        <f t="shared" si="5"/>
        <v>2856459</v>
      </c>
      <c r="I30" s="71">
        <f t="shared" si="6"/>
        <v>297048</v>
      </c>
      <c r="J30" s="86">
        <v>29683</v>
      </c>
      <c r="K30" s="86">
        <v>2192</v>
      </c>
      <c r="L30" s="86">
        <v>0</v>
      </c>
      <c r="M30" s="86">
        <v>265173</v>
      </c>
      <c r="N30" s="86">
        <v>0</v>
      </c>
      <c r="O30" s="86">
        <v>0</v>
      </c>
      <c r="P30" s="86">
        <v>0</v>
      </c>
      <c r="Q30" s="86">
        <v>0</v>
      </c>
      <c r="R30" s="86">
        <v>2559411</v>
      </c>
      <c r="S30" s="71">
        <f t="shared" si="7"/>
        <v>2824584</v>
      </c>
      <c r="T30" s="70">
        <f t="shared" si="2"/>
        <v>0.10730588995717864</v>
      </c>
      <c r="U30" s="90">
        <f t="shared" si="4"/>
        <v>0</v>
      </c>
    </row>
    <row r="31" spans="1:21" ht="43.5" customHeight="1">
      <c r="A31" s="54">
        <v>2</v>
      </c>
      <c r="B31" s="55" t="s">
        <v>53</v>
      </c>
      <c r="C31" s="68">
        <f>D31+E31</f>
        <v>53152028</v>
      </c>
      <c r="D31" s="71">
        <f>D32+D33+D34+D35</f>
        <v>40223517</v>
      </c>
      <c r="E31" s="71">
        <f>E32+E33+E34+E35</f>
        <v>12928511</v>
      </c>
      <c r="F31" s="71">
        <f>F32+F33+F34+F35</f>
        <v>65995</v>
      </c>
      <c r="G31" s="71">
        <f>G32+G33+G34+G35</f>
        <v>219000</v>
      </c>
      <c r="H31" s="71">
        <f>I31+R31</f>
        <v>53086033</v>
      </c>
      <c r="I31" s="71">
        <f t="shared" si="6"/>
        <v>46969910</v>
      </c>
      <c r="J31" s="71">
        <f aca="true" t="shared" si="10" ref="J31:R31">J32+J33+J34+J35</f>
        <v>6855139</v>
      </c>
      <c r="K31" s="71">
        <f t="shared" si="10"/>
        <v>3222205</v>
      </c>
      <c r="L31" s="71">
        <f t="shared" si="10"/>
        <v>0</v>
      </c>
      <c r="M31" s="71">
        <f t="shared" si="10"/>
        <v>36671357</v>
      </c>
      <c r="N31" s="71">
        <f t="shared" si="10"/>
        <v>207359</v>
      </c>
      <c r="O31" s="71">
        <f t="shared" si="10"/>
        <v>0</v>
      </c>
      <c r="P31" s="71">
        <f t="shared" si="10"/>
        <v>0</v>
      </c>
      <c r="Q31" s="71">
        <f t="shared" si="10"/>
        <v>13850</v>
      </c>
      <c r="R31" s="71">
        <f t="shared" si="10"/>
        <v>6116123</v>
      </c>
      <c r="S31" s="71">
        <f t="shared" si="7"/>
        <v>43008689</v>
      </c>
      <c r="T31" s="70">
        <f t="shared" si="2"/>
        <v>0.21454893143291098</v>
      </c>
      <c r="U31" s="90">
        <f t="shared" si="4"/>
        <v>0</v>
      </c>
    </row>
    <row r="32" spans="1:21" ht="43.5" customHeight="1">
      <c r="A32" s="56">
        <v>2.1</v>
      </c>
      <c r="B32" s="57" t="s">
        <v>54</v>
      </c>
      <c r="C32" s="68">
        <f t="shared" si="0"/>
        <v>21657452</v>
      </c>
      <c r="D32" s="83">
        <v>18966787</v>
      </c>
      <c r="E32" s="83">
        <v>2690665</v>
      </c>
      <c r="F32" s="83">
        <v>0</v>
      </c>
      <c r="G32" s="83">
        <v>0</v>
      </c>
      <c r="H32" s="71">
        <f t="shared" si="5"/>
        <v>21657452</v>
      </c>
      <c r="I32" s="71">
        <f>SUM(J32:Q32)</f>
        <v>19418205</v>
      </c>
      <c r="J32" s="83">
        <v>6135380</v>
      </c>
      <c r="K32" s="83">
        <v>2338662</v>
      </c>
      <c r="L32" s="83">
        <v>0</v>
      </c>
      <c r="M32" s="83">
        <v>10880141</v>
      </c>
      <c r="N32" s="83">
        <v>64022</v>
      </c>
      <c r="O32" s="83">
        <v>0</v>
      </c>
      <c r="P32" s="83">
        <v>0</v>
      </c>
      <c r="Q32" s="83">
        <v>0</v>
      </c>
      <c r="R32" s="83">
        <v>2239247</v>
      </c>
      <c r="S32" s="71">
        <f t="shared" si="7"/>
        <v>13183410</v>
      </c>
      <c r="T32" s="70">
        <f t="shared" si="2"/>
        <v>0.436396773028197</v>
      </c>
      <c r="U32" s="90">
        <f t="shared" si="4"/>
        <v>0</v>
      </c>
    </row>
    <row r="33" spans="1:21" ht="43.5" customHeight="1">
      <c r="A33" s="56">
        <v>2.2</v>
      </c>
      <c r="B33" s="57" t="s">
        <v>55</v>
      </c>
      <c r="C33" s="68">
        <f t="shared" si="0"/>
        <v>9789271</v>
      </c>
      <c r="D33" s="83">
        <v>8123786</v>
      </c>
      <c r="E33" s="83">
        <v>1665485</v>
      </c>
      <c r="F33" s="83">
        <v>0</v>
      </c>
      <c r="G33" s="83">
        <v>219000</v>
      </c>
      <c r="H33" s="71">
        <f t="shared" si="5"/>
        <v>9789271</v>
      </c>
      <c r="I33" s="71">
        <f t="shared" si="6"/>
        <v>7900777</v>
      </c>
      <c r="J33" s="83">
        <v>418060</v>
      </c>
      <c r="K33" s="83">
        <v>0</v>
      </c>
      <c r="L33" s="83">
        <v>0</v>
      </c>
      <c r="M33" s="83">
        <v>7401364</v>
      </c>
      <c r="N33" s="83">
        <v>67503</v>
      </c>
      <c r="O33" s="83">
        <v>0</v>
      </c>
      <c r="P33" s="83">
        <v>0</v>
      </c>
      <c r="Q33" s="83">
        <v>13850</v>
      </c>
      <c r="R33" s="83">
        <v>1888494</v>
      </c>
      <c r="S33" s="71">
        <f t="shared" si="7"/>
        <v>9371211</v>
      </c>
      <c r="T33" s="70">
        <f t="shared" si="2"/>
        <v>0.05291378303678233</v>
      </c>
      <c r="U33" s="90">
        <f t="shared" si="4"/>
        <v>0</v>
      </c>
    </row>
    <row r="34" spans="1:21" ht="43.5" customHeight="1">
      <c r="A34" s="56">
        <v>2.3</v>
      </c>
      <c r="B34" s="57" t="s">
        <v>56</v>
      </c>
      <c r="C34" s="68">
        <f t="shared" si="0"/>
        <v>63052</v>
      </c>
      <c r="D34" s="83">
        <v>0</v>
      </c>
      <c r="E34" s="83">
        <v>63052</v>
      </c>
      <c r="F34" s="83">
        <v>0</v>
      </c>
      <c r="G34" s="83">
        <v>0</v>
      </c>
      <c r="H34" s="71">
        <f t="shared" si="5"/>
        <v>63052</v>
      </c>
      <c r="I34" s="71">
        <f t="shared" si="6"/>
        <v>63052</v>
      </c>
      <c r="J34" s="83">
        <v>37534</v>
      </c>
      <c r="K34" s="83">
        <v>0</v>
      </c>
      <c r="L34" s="83">
        <v>0</v>
      </c>
      <c r="M34" s="83">
        <v>25518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71">
        <f t="shared" si="7"/>
        <v>25518</v>
      </c>
      <c r="T34" s="70">
        <f t="shared" si="2"/>
        <v>0.5952864302480493</v>
      </c>
      <c r="U34" s="90">
        <f t="shared" si="4"/>
        <v>0</v>
      </c>
    </row>
    <row r="35" spans="1:21" ht="43.5" customHeight="1">
      <c r="A35" s="56">
        <v>2.4</v>
      </c>
      <c r="B35" s="57" t="s">
        <v>57</v>
      </c>
      <c r="C35" s="68">
        <f t="shared" si="0"/>
        <v>21642253</v>
      </c>
      <c r="D35" s="88">
        <v>13132944</v>
      </c>
      <c r="E35" s="88">
        <v>8509309</v>
      </c>
      <c r="F35" s="88">
        <v>65995</v>
      </c>
      <c r="G35" s="88">
        <v>0</v>
      </c>
      <c r="H35" s="71">
        <f t="shared" si="5"/>
        <v>21576258</v>
      </c>
      <c r="I35" s="71">
        <f t="shared" si="6"/>
        <v>19587876</v>
      </c>
      <c r="J35" s="88">
        <v>264165</v>
      </c>
      <c r="K35" s="88">
        <v>883543</v>
      </c>
      <c r="L35" s="88">
        <v>0</v>
      </c>
      <c r="M35" s="88">
        <v>18364334</v>
      </c>
      <c r="N35" s="88">
        <v>75834</v>
      </c>
      <c r="O35" s="88">
        <v>0</v>
      </c>
      <c r="P35" s="88">
        <v>0</v>
      </c>
      <c r="Q35" s="88">
        <v>0</v>
      </c>
      <c r="R35" s="88">
        <v>1988382</v>
      </c>
      <c r="S35" s="71">
        <f t="shared" si="7"/>
        <v>20428550</v>
      </c>
      <c r="T35" s="70">
        <f t="shared" si="2"/>
        <v>0.05859277442842705</v>
      </c>
      <c r="U35" s="90">
        <f t="shared" si="4"/>
        <v>0</v>
      </c>
    </row>
    <row r="36" spans="1:21" ht="43.5" customHeight="1">
      <c r="A36" s="54">
        <v>3</v>
      </c>
      <c r="B36" s="55" t="s">
        <v>58</v>
      </c>
      <c r="C36" s="68">
        <f t="shared" si="0"/>
        <v>17532868</v>
      </c>
      <c r="D36" s="71">
        <f>D37+D38+D39</f>
        <v>12975559</v>
      </c>
      <c r="E36" s="71">
        <f>E37+E38+E39</f>
        <v>4557309</v>
      </c>
      <c r="F36" s="71">
        <f>F37+F38+F39</f>
        <v>626449</v>
      </c>
      <c r="G36" s="71">
        <f>G37+G38+G39</f>
        <v>0</v>
      </c>
      <c r="H36" s="71">
        <f t="shared" si="5"/>
        <v>16906419</v>
      </c>
      <c r="I36" s="71">
        <f t="shared" si="6"/>
        <v>14031792</v>
      </c>
      <c r="J36" s="71">
        <f aca="true" t="shared" si="11" ref="J36:R36">J37+J38+J39</f>
        <v>931630</v>
      </c>
      <c r="K36" s="71">
        <f t="shared" si="11"/>
        <v>8000</v>
      </c>
      <c r="L36" s="71">
        <f t="shared" si="11"/>
        <v>0</v>
      </c>
      <c r="M36" s="71">
        <f t="shared" si="11"/>
        <v>13021401</v>
      </c>
      <c r="N36" s="71">
        <f t="shared" si="11"/>
        <v>0</v>
      </c>
      <c r="O36" s="71">
        <f t="shared" si="11"/>
        <v>70761</v>
      </c>
      <c r="P36" s="71">
        <f t="shared" si="11"/>
        <v>0</v>
      </c>
      <c r="Q36" s="71">
        <f t="shared" si="11"/>
        <v>0</v>
      </c>
      <c r="R36" s="71">
        <f t="shared" si="11"/>
        <v>2874627</v>
      </c>
      <c r="S36" s="71">
        <f t="shared" si="7"/>
        <v>15966789</v>
      </c>
      <c r="T36" s="70">
        <f t="shared" si="2"/>
        <v>0.06696436207150162</v>
      </c>
      <c r="U36" s="90">
        <f t="shared" si="4"/>
        <v>0</v>
      </c>
    </row>
    <row r="37" spans="1:21" ht="43.5" customHeight="1">
      <c r="A37" s="56">
        <v>3.1</v>
      </c>
      <c r="B37" s="58" t="s">
        <v>59</v>
      </c>
      <c r="C37" s="68">
        <f t="shared" si="0"/>
        <v>10092033</v>
      </c>
      <c r="D37" s="86">
        <v>8161087</v>
      </c>
      <c r="E37" s="86">
        <v>1930946</v>
      </c>
      <c r="F37" s="86">
        <v>558244</v>
      </c>
      <c r="G37" s="86">
        <v>0</v>
      </c>
      <c r="H37" s="71">
        <f t="shared" si="5"/>
        <v>9533789</v>
      </c>
      <c r="I37" s="71">
        <f t="shared" si="6"/>
        <v>7559975</v>
      </c>
      <c r="J37" s="86">
        <v>428656</v>
      </c>
      <c r="K37" s="86">
        <v>0</v>
      </c>
      <c r="L37" s="86">
        <v>0</v>
      </c>
      <c r="M37" s="86">
        <v>7060558</v>
      </c>
      <c r="N37" s="86">
        <v>0</v>
      </c>
      <c r="O37" s="86">
        <v>70761</v>
      </c>
      <c r="P37" s="86">
        <v>0</v>
      </c>
      <c r="Q37" s="86">
        <v>0</v>
      </c>
      <c r="R37" s="86">
        <v>1973814</v>
      </c>
      <c r="S37" s="71">
        <f t="shared" si="7"/>
        <v>9105133</v>
      </c>
      <c r="T37" s="70">
        <f t="shared" si="2"/>
        <v>0.05670071660289882</v>
      </c>
      <c r="U37" s="90">
        <f t="shared" si="4"/>
        <v>0</v>
      </c>
    </row>
    <row r="38" spans="1:21" ht="43.5" customHeight="1">
      <c r="A38" s="56">
        <v>3.2</v>
      </c>
      <c r="B38" s="58" t="s">
        <v>60</v>
      </c>
      <c r="C38" s="68">
        <f t="shared" si="0"/>
        <v>5277155</v>
      </c>
      <c r="D38" s="86">
        <v>3061777</v>
      </c>
      <c r="E38" s="86">
        <v>2215378</v>
      </c>
      <c r="F38" s="86">
        <v>52475</v>
      </c>
      <c r="G38" s="86">
        <v>0</v>
      </c>
      <c r="H38" s="71">
        <f t="shared" si="5"/>
        <v>5224680</v>
      </c>
      <c r="I38" s="71">
        <f t="shared" si="6"/>
        <v>4507368</v>
      </c>
      <c r="J38" s="86">
        <v>355249</v>
      </c>
      <c r="K38" s="86">
        <v>0</v>
      </c>
      <c r="L38" s="86">
        <v>0</v>
      </c>
      <c r="M38" s="86">
        <v>4152119</v>
      </c>
      <c r="N38" s="86">
        <v>0</v>
      </c>
      <c r="O38" s="86">
        <v>0</v>
      </c>
      <c r="P38" s="86">
        <v>0</v>
      </c>
      <c r="Q38" s="86" t="s">
        <v>123</v>
      </c>
      <c r="R38" s="86">
        <v>717312</v>
      </c>
      <c r="S38" s="71">
        <f t="shared" si="7"/>
        <v>4869431</v>
      </c>
      <c r="T38" s="70">
        <f t="shared" si="2"/>
        <v>0.07881517550819014</v>
      </c>
      <c r="U38" s="90">
        <f t="shared" si="4"/>
        <v>0</v>
      </c>
    </row>
    <row r="39" spans="1:21" ht="43.5" customHeight="1">
      <c r="A39" s="16">
        <v>3.3</v>
      </c>
      <c r="B39" s="58" t="s">
        <v>61</v>
      </c>
      <c r="C39" s="68">
        <f t="shared" si="0"/>
        <v>2163680</v>
      </c>
      <c r="D39" s="86">
        <v>1752695</v>
      </c>
      <c r="E39" s="86">
        <v>410985</v>
      </c>
      <c r="F39" s="86">
        <v>15730</v>
      </c>
      <c r="G39" s="86">
        <v>0</v>
      </c>
      <c r="H39" s="71">
        <f t="shared" si="5"/>
        <v>2147950</v>
      </c>
      <c r="I39" s="71">
        <f t="shared" si="6"/>
        <v>1964449</v>
      </c>
      <c r="J39" s="86">
        <v>147725</v>
      </c>
      <c r="K39" s="86">
        <v>8000</v>
      </c>
      <c r="L39" s="86">
        <v>0</v>
      </c>
      <c r="M39" s="86">
        <v>1808724</v>
      </c>
      <c r="N39" s="86">
        <v>0</v>
      </c>
      <c r="O39" s="86">
        <v>0</v>
      </c>
      <c r="P39" s="86">
        <v>0</v>
      </c>
      <c r="Q39" s="86" t="s">
        <v>123</v>
      </c>
      <c r="R39" s="86">
        <v>183501</v>
      </c>
      <c r="S39" s="71">
        <f t="shared" si="7"/>
        <v>1992225</v>
      </c>
      <c r="T39" s="70">
        <f t="shared" si="2"/>
        <v>0.07927159218691857</v>
      </c>
      <c r="U39" s="90">
        <f t="shared" si="4"/>
        <v>0</v>
      </c>
    </row>
    <row r="40" spans="1:36" ht="43.5" customHeight="1">
      <c r="A40" s="54">
        <v>4</v>
      </c>
      <c r="B40" s="55" t="s">
        <v>62</v>
      </c>
      <c r="C40" s="68">
        <f t="shared" si="0"/>
        <v>6449965</v>
      </c>
      <c r="D40" s="71">
        <f>D41+D42+D43</f>
        <v>5422638</v>
      </c>
      <c r="E40" s="71">
        <f>E41+E42+E43</f>
        <v>1027327</v>
      </c>
      <c r="F40" s="71">
        <f>F41+F42+F43</f>
        <v>0</v>
      </c>
      <c r="G40" s="71">
        <f>G41+G42+G43</f>
        <v>0</v>
      </c>
      <c r="H40" s="71">
        <f t="shared" si="5"/>
        <v>6449965</v>
      </c>
      <c r="I40" s="71">
        <f t="shared" si="6"/>
        <v>4859471</v>
      </c>
      <c r="J40" s="71">
        <f aca="true" t="shared" si="12" ref="J40:R40">J41+J42+J43</f>
        <v>409927</v>
      </c>
      <c r="K40" s="71">
        <f t="shared" si="12"/>
        <v>95000</v>
      </c>
      <c r="L40" s="71">
        <f t="shared" si="12"/>
        <v>0</v>
      </c>
      <c r="M40" s="71">
        <f t="shared" si="12"/>
        <v>4023417</v>
      </c>
      <c r="N40" s="71">
        <f t="shared" si="12"/>
        <v>152800</v>
      </c>
      <c r="O40" s="71">
        <f t="shared" si="12"/>
        <v>70000</v>
      </c>
      <c r="P40" s="71">
        <f t="shared" si="12"/>
        <v>0</v>
      </c>
      <c r="Q40" s="71">
        <f t="shared" si="12"/>
        <v>108327</v>
      </c>
      <c r="R40" s="71">
        <f t="shared" si="12"/>
        <v>1590494</v>
      </c>
      <c r="S40" s="71">
        <f t="shared" si="7"/>
        <v>5945038</v>
      </c>
      <c r="T40" s="70">
        <f t="shared" si="2"/>
        <v>0.10390575435062788</v>
      </c>
      <c r="U40" s="90">
        <f t="shared" si="4"/>
        <v>0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43.5" customHeight="1">
      <c r="A41" s="56">
        <v>4.1</v>
      </c>
      <c r="B41" s="57" t="s">
        <v>63</v>
      </c>
      <c r="C41" s="68">
        <f t="shared" si="0"/>
        <v>997602</v>
      </c>
      <c r="D41" s="86">
        <v>836975</v>
      </c>
      <c r="E41" s="86">
        <v>160627</v>
      </c>
      <c r="F41" s="86">
        <v>0</v>
      </c>
      <c r="G41" s="86">
        <v>0</v>
      </c>
      <c r="H41" s="71">
        <f t="shared" si="5"/>
        <v>997602</v>
      </c>
      <c r="I41" s="71">
        <f t="shared" si="6"/>
        <v>783127</v>
      </c>
      <c r="J41" s="86">
        <v>52127</v>
      </c>
      <c r="K41" s="86">
        <v>18000</v>
      </c>
      <c r="L41" s="86">
        <v>0</v>
      </c>
      <c r="M41" s="86">
        <v>506200</v>
      </c>
      <c r="N41" s="86">
        <v>86800</v>
      </c>
      <c r="O41" s="86">
        <v>70000</v>
      </c>
      <c r="P41" s="86">
        <v>0</v>
      </c>
      <c r="Q41" s="86">
        <v>50000</v>
      </c>
      <c r="R41" s="86">
        <v>214475</v>
      </c>
      <c r="S41" s="71">
        <f t="shared" si="7"/>
        <v>927475</v>
      </c>
      <c r="T41" s="70">
        <f t="shared" si="2"/>
        <v>0.0895474169579136</v>
      </c>
      <c r="U41" s="90">
        <f t="shared" si="4"/>
        <v>0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43.5" customHeight="1">
      <c r="A42" s="56">
        <v>4.2</v>
      </c>
      <c r="B42" s="57" t="s">
        <v>64</v>
      </c>
      <c r="C42" s="68">
        <f t="shared" si="0"/>
        <v>3778008</v>
      </c>
      <c r="D42" s="86">
        <v>3056853</v>
      </c>
      <c r="E42" s="86">
        <v>721155</v>
      </c>
      <c r="F42" s="86">
        <v>0</v>
      </c>
      <c r="G42" s="86">
        <v>0</v>
      </c>
      <c r="H42" s="71">
        <f t="shared" si="5"/>
        <v>3778008</v>
      </c>
      <c r="I42" s="71">
        <f t="shared" si="6"/>
        <v>2607834</v>
      </c>
      <c r="J42" s="86">
        <v>242507</v>
      </c>
      <c r="K42" s="86">
        <v>53000</v>
      </c>
      <c r="L42" s="86">
        <v>0</v>
      </c>
      <c r="M42" s="86">
        <v>2254000</v>
      </c>
      <c r="N42" s="86">
        <v>0</v>
      </c>
      <c r="O42" s="86">
        <v>0</v>
      </c>
      <c r="P42" s="86">
        <v>0</v>
      </c>
      <c r="Q42" s="86">
        <v>58327</v>
      </c>
      <c r="R42" s="86">
        <v>1170174</v>
      </c>
      <c r="S42" s="71">
        <f t="shared" si="7"/>
        <v>3482501</v>
      </c>
      <c r="T42" s="70">
        <f t="shared" si="2"/>
        <v>0.11331511131460055</v>
      </c>
      <c r="U42" s="90">
        <f t="shared" si="4"/>
        <v>0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43.5" customHeight="1">
      <c r="A43" s="56">
        <v>4.3</v>
      </c>
      <c r="B43" s="57" t="s">
        <v>65</v>
      </c>
      <c r="C43" s="68">
        <f t="shared" si="0"/>
        <v>1674355</v>
      </c>
      <c r="D43" s="86">
        <v>1528810</v>
      </c>
      <c r="E43" s="86">
        <v>145545</v>
      </c>
      <c r="F43" s="86">
        <v>0</v>
      </c>
      <c r="G43" s="86">
        <v>0</v>
      </c>
      <c r="H43" s="71">
        <f t="shared" si="5"/>
        <v>1674355</v>
      </c>
      <c r="I43" s="71">
        <f t="shared" si="6"/>
        <v>1468510</v>
      </c>
      <c r="J43" s="86">
        <v>115293</v>
      </c>
      <c r="K43" s="86">
        <v>24000</v>
      </c>
      <c r="L43" s="86">
        <v>0</v>
      </c>
      <c r="M43" s="86">
        <v>1263217</v>
      </c>
      <c r="N43" s="86">
        <v>66000</v>
      </c>
      <c r="O43" s="86">
        <v>0</v>
      </c>
      <c r="P43" s="86">
        <v>0</v>
      </c>
      <c r="Q43" s="86">
        <v>0</v>
      </c>
      <c r="R43" s="86">
        <v>205845</v>
      </c>
      <c r="S43" s="71">
        <f t="shared" si="7"/>
        <v>1535062</v>
      </c>
      <c r="T43" s="70">
        <f t="shared" si="2"/>
        <v>0.09485328666471457</v>
      </c>
      <c r="U43" s="90">
        <f t="shared" si="4"/>
        <v>0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43.5" customHeight="1">
      <c r="A44" s="54">
        <v>5</v>
      </c>
      <c r="B44" s="55" t="s">
        <v>66</v>
      </c>
      <c r="C44" s="68">
        <f t="shared" si="0"/>
        <v>22302072</v>
      </c>
      <c r="D44" s="71">
        <f>D45+D46+D47+D48</f>
        <v>15368014</v>
      </c>
      <c r="E44" s="71">
        <f>E45+E46+E47+E48</f>
        <v>6934058</v>
      </c>
      <c r="F44" s="71">
        <f>F45+F46+F47+F48</f>
        <v>9750</v>
      </c>
      <c r="G44" s="71">
        <f>G45+G46+G47+G48</f>
        <v>124500</v>
      </c>
      <c r="H44" s="71">
        <f t="shared" si="5"/>
        <v>22292322</v>
      </c>
      <c r="I44" s="71">
        <f t="shared" si="6"/>
        <v>20320043</v>
      </c>
      <c r="J44" s="71">
        <f aca="true" t="shared" si="13" ref="J44:R44">J45+J46+J47+J48</f>
        <v>2865586</v>
      </c>
      <c r="K44" s="71">
        <f t="shared" si="13"/>
        <v>261421</v>
      </c>
      <c r="L44" s="71">
        <f t="shared" si="13"/>
        <v>0</v>
      </c>
      <c r="M44" s="71">
        <f t="shared" si="13"/>
        <v>17193036</v>
      </c>
      <c r="N44" s="71">
        <f t="shared" si="13"/>
        <v>0</v>
      </c>
      <c r="O44" s="71">
        <f t="shared" si="13"/>
        <v>0</v>
      </c>
      <c r="P44" s="71">
        <f t="shared" si="13"/>
        <v>0</v>
      </c>
      <c r="Q44" s="71">
        <f t="shared" si="13"/>
        <v>0</v>
      </c>
      <c r="R44" s="71">
        <f t="shared" si="13"/>
        <v>1972279</v>
      </c>
      <c r="S44" s="71">
        <f t="shared" si="7"/>
        <v>19165315</v>
      </c>
      <c r="T44" s="70">
        <f t="shared" si="2"/>
        <v>0.153887814115354</v>
      </c>
      <c r="U44" s="90">
        <f t="shared" si="4"/>
        <v>0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43.5" customHeight="1">
      <c r="A45" s="56">
        <v>5.1</v>
      </c>
      <c r="B45" s="59" t="s">
        <v>67</v>
      </c>
      <c r="C45" s="68">
        <f t="shared" si="0"/>
        <v>7841387</v>
      </c>
      <c r="D45" s="87">
        <v>5500000</v>
      </c>
      <c r="E45" s="87">
        <v>2341387</v>
      </c>
      <c r="F45" s="87">
        <v>9750</v>
      </c>
      <c r="G45" s="87">
        <v>0</v>
      </c>
      <c r="H45" s="71">
        <f t="shared" si="5"/>
        <v>7831637</v>
      </c>
      <c r="I45" s="71">
        <f t="shared" si="6"/>
        <v>7776039</v>
      </c>
      <c r="J45" s="87">
        <v>1860964</v>
      </c>
      <c r="K45" s="87">
        <v>0</v>
      </c>
      <c r="L45" s="87">
        <v>0</v>
      </c>
      <c r="M45" s="87">
        <v>5915075</v>
      </c>
      <c r="N45" s="87">
        <v>0</v>
      </c>
      <c r="O45" s="87">
        <v>0</v>
      </c>
      <c r="P45" s="87">
        <v>0</v>
      </c>
      <c r="Q45" s="87">
        <v>0</v>
      </c>
      <c r="R45" s="86">
        <v>55598</v>
      </c>
      <c r="S45" s="71">
        <f t="shared" si="7"/>
        <v>5970673</v>
      </c>
      <c r="T45" s="70">
        <f t="shared" si="2"/>
        <v>0.23932030176288982</v>
      </c>
      <c r="U45" s="90">
        <f t="shared" si="4"/>
        <v>0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43.5" customHeight="1">
      <c r="A46" s="56">
        <v>5.2</v>
      </c>
      <c r="B46" s="59" t="s">
        <v>68</v>
      </c>
      <c r="C46" s="68">
        <f t="shared" si="0"/>
        <v>3506233</v>
      </c>
      <c r="D46" s="87">
        <v>1300000</v>
      </c>
      <c r="E46" s="87">
        <v>2206233</v>
      </c>
      <c r="F46" s="87">
        <v>0</v>
      </c>
      <c r="G46" s="87">
        <v>0</v>
      </c>
      <c r="H46" s="71">
        <f t="shared" si="5"/>
        <v>3506233</v>
      </c>
      <c r="I46" s="71">
        <f t="shared" si="6"/>
        <v>2774657</v>
      </c>
      <c r="J46" s="86">
        <v>123891</v>
      </c>
      <c r="K46" s="86">
        <v>35000</v>
      </c>
      <c r="L46" s="86">
        <v>0</v>
      </c>
      <c r="M46" s="86">
        <v>2615766</v>
      </c>
      <c r="N46" s="86">
        <v>0</v>
      </c>
      <c r="O46" s="86">
        <v>0</v>
      </c>
      <c r="P46" s="86">
        <v>0</v>
      </c>
      <c r="Q46" s="86">
        <v>0</v>
      </c>
      <c r="R46" s="86">
        <v>731576</v>
      </c>
      <c r="S46" s="71">
        <f t="shared" si="7"/>
        <v>3347342</v>
      </c>
      <c r="T46" s="70">
        <f t="shared" si="2"/>
        <v>0.057265096190267845</v>
      </c>
      <c r="U46" s="90">
        <f t="shared" si="4"/>
        <v>0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43.5" customHeight="1">
      <c r="A47" s="56">
        <v>5.3</v>
      </c>
      <c r="B47" s="59" t="s">
        <v>69</v>
      </c>
      <c r="C47" s="68">
        <f t="shared" si="0"/>
        <v>9049730</v>
      </c>
      <c r="D47" s="87">
        <v>7468014</v>
      </c>
      <c r="E47" s="87">
        <v>1581716</v>
      </c>
      <c r="F47" s="87">
        <v>0</v>
      </c>
      <c r="G47" s="87">
        <v>124500</v>
      </c>
      <c r="H47" s="71">
        <f t="shared" si="5"/>
        <v>9049730</v>
      </c>
      <c r="I47" s="71">
        <f t="shared" si="6"/>
        <v>8505120</v>
      </c>
      <c r="J47" s="86">
        <v>797359</v>
      </c>
      <c r="K47" s="86">
        <v>209571</v>
      </c>
      <c r="L47" s="86">
        <v>0</v>
      </c>
      <c r="M47" s="86">
        <v>7498190</v>
      </c>
      <c r="N47" s="86">
        <v>0</v>
      </c>
      <c r="O47" s="86">
        <v>0</v>
      </c>
      <c r="P47" s="86">
        <v>0</v>
      </c>
      <c r="Q47" s="86">
        <v>0</v>
      </c>
      <c r="R47" s="86">
        <v>544610</v>
      </c>
      <c r="S47" s="71">
        <f t="shared" si="7"/>
        <v>8042800</v>
      </c>
      <c r="T47" s="70">
        <f t="shared" si="2"/>
        <v>0.11839103975017401</v>
      </c>
      <c r="U47" s="90">
        <f t="shared" si="4"/>
        <v>0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43.5" customHeight="1">
      <c r="A48" s="56">
        <v>5.4</v>
      </c>
      <c r="B48" s="60" t="s">
        <v>70</v>
      </c>
      <c r="C48" s="68">
        <f t="shared" si="0"/>
        <v>1904722</v>
      </c>
      <c r="D48" s="86">
        <v>1100000</v>
      </c>
      <c r="E48" s="86">
        <v>804722</v>
      </c>
      <c r="F48" s="86">
        <v>0</v>
      </c>
      <c r="G48" s="86">
        <v>0</v>
      </c>
      <c r="H48" s="71">
        <f t="shared" si="5"/>
        <v>1904722</v>
      </c>
      <c r="I48" s="71">
        <f t="shared" si="6"/>
        <v>1264227</v>
      </c>
      <c r="J48" s="86">
        <v>83372</v>
      </c>
      <c r="K48" s="86">
        <v>16850</v>
      </c>
      <c r="L48" s="86">
        <v>0</v>
      </c>
      <c r="M48" s="86">
        <v>1164005</v>
      </c>
      <c r="N48" s="86">
        <v>0</v>
      </c>
      <c r="O48" s="86">
        <v>0</v>
      </c>
      <c r="P48" s="86">
        <v>0</v>
      </c>
      <c r="Q48" s="86">
        <v>0</v>
      </c>
      <c r="R48" s="86">
        <v>640495</v>
      </c>
      <c r="S48" s="71">
        <f t="shared" si="7"/>
        <v>1804500</v>
      </c>
      <c r="T48" s="70">
        <f t="shared" si="2"/>
        <v>0.0792753200176867</v>
      </c>
      <c r="U48" s="90">
        <f t="shared" si="4"/>
        <v>0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43.5" customHeight="1">
      <c r="A49" s="54">
        <v>6</v>
      </c>
      <c r="B49" s="55" t="s">
        <v>71</v>
      </c>
      <c r="C49" s="68">
        <f t="shared" si="0"/>
        <v>34416984</v>
      </c>
      <c r="D49" s="71">
        <f>D50+D51+D52+D53</f>
        <v>18976324</v>
      </c>
      <c r="E49" s="71">
        <f>E50+E51+E52+E53</f>
        <v>15440660</v>
      </c>
      <c r="F49" s="71">
        <f>F50+F51+F52+F53</f>
        <v>1048551</v>
      </c>
      <c r="G49" s="71">
        <f>G50+G51+G52+G53</f>
        <v>205750</v>
      </c>
      <c r="H49" s="71">
        <f t="shared" si="5"/>
        <v>33368433</v>
      </c>
      <c r="I49" s="71">
        <f t="shared" si="6"/>
        <v>29521635</v>
      </c>
      <c r="J49" s="71">
        <f aca="true" t="shared" si="14" ref="J49:R49">J50+J51+J52+J53</f>
        <v>1390583</v>
      </c>
      <c r="K49" s="71">
        <f t="shared" si="14"/>
        <v>184312</v>
      </c>
      <c r="L49" s="71">
        <f t="shared" si="14"/>
        <v>0</v>
      </c>
      <c r="M49" s="71">
        <f t="shared" si="14"/>
        <v>27757910</v>
      </c>
      <c r="N49" s="71">
        <f t="shared" si="14"/>
        <v>177454</v>
      </c>
      <c r="O49" s="71">
        <f t="shared" si="14"/>
        <v>11376</v>
      </c>
      <c r="P49" s="71">
        <f t="shared" si="14"/>
        <v>0</v>
      </c>
      <c r="Q49" s="71">
        <f t="shared" si="14"/>
        <v>0</v>
      </c>
      <c r="R49" s="71">
        <f t="shared" si="14"/>
        <v>3846798</v>
      </c>
      <c r="S49" s="71">
        <f t="shared" si="7"/>
        <v>31793538</v>
      </c>
      <c r="T49" s="70">
        <f t="shared" si="2"/>
        <v>0.05334714693139455</v>
      </c>
      <c r="U49" s="90">
        <f t="shared" si="4"/>
        <v>0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43.5" customHeight="1">
      <c r="A50" s="56">
        <v>6.1</v>
      </c>
      <c r="B50" s="60" t="s">
        <v>72</v>
      </c>
      <c r="C50" s="68">
        <f t="shared" si="0"/>
        <v>3978176</v>
      </c>
      <c r="D50" s="86">
        <v>1294163</v>
      </c>
      <c r="E50" s="86">
        <v>2684013</v>
      </c>
      <c r="F50" s="86">
        <v>1004907</v>
      </c>
      <c r="G50" s="86">
        <v>0</v>
      </c>
      <c r="H50" s="71">
        <f t="shared" si="5"/>
        <v>2973269</v>
      </c>
      <c r="I50" s="71">
        <f t="shared" si="6"/>
        <v>2911982</v>
      </c>
      <c r="J50" s="86">
        <v>165987</v>
      </c>
      <c r="K50" s="86">
        <v>6408</v>
      </c>
      <c r="L50" s="86">
        <v>0</v>
      </c>
      <c r="M50" s="86">
        <v>2739587</v>
      </c>
      <c r="N50" s="86">
        <v>0</v>
      </c>
      <c r="O50" s="86">
        <v>0</v>
      </c>
      <c r="P50" s="86">
        <v>0</v>
      </c>
      <c r="Q50" s="86">
        <v>0</v>
      </c>
      <c r="R50" s="86">
        <v>61287</v>
      </c>
      <c r="S50" s="71">
        <f t="shared" si="7"/>
        <v>2800874</v>
      </c>
      <c r="T50" s="70">
        <f t="shared" si="2"/>
        <v>0.05920194561642208</v>
      </c>
      <c r="U50" s="90">
        <f t="shared" si="4"/>
        <v>0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ht="43.5" customHeight="1">
      <c r="A51" s="56">
        <v>6.2</v>
      </c>
      <c r="B51" s="60" t="s">
        <v>73</v>
      </c>
      <c r="C51" s="68">
        <f t="shared" si="0"/>
        <v>7067171</v>
      </c>
      <c r="D51" s="86">
        <v>5328033</v>
      </c>
      <c r="E51" s="86">
        <v>1739138</v>
      </c>
      <c r="F51" s="86">
        <v>0</v>
      </c>
      <c r="G51" s="86">
        <v>0</v>
      </c>
      <c r="H51" s="71">
        <f t="shared" si="5"/>
        <v>7067171</v>
      </c>
      <c r="I51" s="71">
        <f t="shared" si="6"/>
        <v>5902523</v>
      </c>
      <c r="J51" s="86">
        <v>185486</v>
      </c>
      <c r="K51" s="86">
        <v>0</v>
      </c>
      <c r="L51" s="86">
        <v>0</v>
      </c>
      <c r="M51" s="86">
        <v>5705661</v>
      </c>
      <c r="N51" s="86">
        <v>0</v>
      </c>
      <c r="O51" s="86">
        <v>11376</v>
      </c>
      <c r="P51" s="86">
        <v>0</v>
      </c>
      <c r="Q51" s="86">
        <v>0</v>
      </c>
      <c r="R51" s="86">
        <v>1164648</v>
      </c>
      <c r="S51" s="71">
        <f t="shared" si="7"/>
        <v>6881685</v>
      </c>
      <c r="T51" s="70">
        <f t="shared" si="2"/>
        <v>0.031424866959434125</v>
      </c>
      <c r="U51" s="90">
        <f t="shared" si="4"/>
        <v>0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ht="43.5" customHeight="1">
      <c r="A52" s="56">
        <v>6.3</v>
      </c>
      <c r="B52" s="60" t="s">
        <v>74</v>
      </c>
      <c r="C52" s="68">
        <f t="shared" si="0"/>
        <v>16995077</v>
      </c>
      <c r="D52" s="86">
        <v>9335559</v>
      </c>
      <c r="E52" s="86">
        <v>7659518</v>
      </c>
      <c r="F52" s="86">
        <v>43644</v>
      </c>
      <c r="G52" s="86">
        <v>0</v>
      </c>
      <c r="H52" s="71">
        <f t="shared" si="5"/>
        <v>16951433</v>
      </c>
      <c r="I52" s="71">
        <f t="shared" si="6"/>
        <v>16560426</v>
      </c>
      <c r="J52" s="86">
        <v>952489</v>
      </c>
      <c r="K52" s="86">
        <v>90904</v>
      </c>
      <c r="L52" s="86">
        <v>0</v>
      </c>
      <c r="M52" s="86">
        <v>15517033</v>
      </c>
      <c r="N52" s="86">
        <v>0</v>
      </c>
      <c r="O52" s="86">
        <v>0</v>
      </c>
      <c r="P52" s="86">
        <v>0</v>
      </c>
      <c r="Q52" s="86">
        <v>0</v>
      </c>
      <c r="R52" s="86">
        <v>391007</v>
      </c>
      <c r="S52" s="71">
        <f t="shared" si="7"/>
        <v>15908040</v>
      </c>
      <c r="T52" s="70">
        <f t="shared" si="2"/>
        <v>0.06300520288548132</v>
      </c>
      <c r="U52" s="90">
        <f t="shared" si="4"/>
        <v>0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ht="43.5" customHeight="1">
      <c r="A53" s="56">
        <v>6.4</v>
      </c>
      <c r="B53" s="60" t="s">
        <v>75</v>
      </c>
      <c r="C53" s="68">
        <f t="shared" si="0"/>
        <v>6376560</v>
      </c>
      <c r="D53" s="86">
        <v>3018569</v>
      </c>
      <c r="E53" s="86">
        <v>3357991</v>
      </c>
      <c r="F53" s="86">
        <v>0</v>
      </c>
      <c r="G53" s="86">
        <v>205750</v>
      </c>
      <c r="H53" s="71">
        <f t="shared" si="5"/>
        <v>6376560</v>
      </c>
      <c r="I53" s="71">
        <f t="shared" si="6"/>
        <v>4146704</v>
      </c>
      <c r="J53" s="86">
        <v>86621</v>
      </c>
      <c r="K53" s="86">
        <v>87000</v>
      </c>
      <c r="L53" s="86">
        <v>0</v>
      </c>
      <c r="M53" s="86">
        <v>3795629</v>
      </c>
      <c r="N53" s="86">
        <v>177454</v>
      </c>
      <c r="O53" s="86">
        <v>0</v>
      </c>
      <c r="P53" s="86">
        <v>0</v>
      </c>
      <c r="Q53" s="86">
        <v>0</v>
      </c>
      <c r="R53" s="86">
        <v>2229856</v>
      </c>
      <c r="S53" s="71">
        <f t="shared" si="7"/>
        <v>6202939</v>
      </c>
      <c r="T53" s="70">
        <f t="shared" si="2"/>
        <v>0.04186963911578931</v>
      </c>
      <c r="U53" s="90">
        <f t="shared" si="4"/>
        <v>0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ht="43.5" customHeight="1">
      <c r="A54" s="54">
        <v>7</v>
      </c>
      <c r="B54" s="55" t="s">
        <v>76</v>
      </c>
      <c r="C54" s="68">
        <f t="shared" si="0"/>
        <v>18346432</v>
      </c>
      <c r="D54" s="71">
        <f>D55+D56+D57</f>
        <v>13036490</v>
      </c>
      <c r="E54" s="71">
        <f>E55+E56+E57</f>
        <v>5309942</v>
      </c>
      <c r="F54" s="71">
        <f>F55+F56+F57</f>
        <v>114425</v>
      </c>
      <c r="G54" s="71">
        <f>G55+G56+G57</f>
        <v>0</v>
      </c>
      <c r="H54" s="71">
        <f t="shared" si="5"/>
        <v>18232007</v>
      </c>
      <c r="I54" s="71">
        <f t="shared" si="6"/>
        <v>15779777</v>
      </c>
      <c r="J54" s="71">
        <f aca="true" t="shared" si="15" ref="J54:R54">J55+J56+J57</f>
        <v>2865161</v>
      </c>
      <c r="K54" s="71">
        <f t="shared" si="15"/>
        <v>167763</v>
      </c>
      <c r="L54" s="71">
        <f t="shared" si="15"/>
        <v>0</v>
      </c>
      <c r="M54" s="71">
        <f t="shared" si="15"/>
        <v>11385532</v>
      </c>
      <c r="N54" s="71">
        <f t="shared" si="15"/>
        <v>1361321</v>
      </c>
      <c r="O54" s="71">
        <f t="shared" si="15"/>
        <v>0</v>
      </c>
      <c r="P54" s="71">
        <f t="shared" si="15"/>
        <v>0</v>
      </c>
      <c r="Q54" s="71">
        <f t="shared" si="15"/>
        <v>0</v>
      </c>
      <c r="R54" s="71">
        <f t="shared" si="15"/>
        <v>2452230</v>
      </c>
      <c r="S54" s="71">
        <f t="shared" si="7"/>
        <v>15199083</v>
      </c>
      <c r="T54" s="70">
        <f t="shared" si="2"/>
        <v>0.19220322315074542</v>
      </c>
      <c r="U54" s="90">
        <f t="shared" si="4"/>
        <v>0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ht="43.5" customHeight="1">
      <c r="A55" s="56">
        <v>7.1</v>
      </c>
      <c r="B55" s="57" t="s">
        <v>77</v>
      </c>
      <c r="C55" s="68">
        <f t="shared" si="0"/>
        <v>4813495</v>
      </c>
      <c r="D55" s="86">
        <v>3078166</v>
      </c>
      <c r="E55" s="86">
        <v>1735329</v>
      </c>
      <c r="F55" s="86">
        <v>425</v>
      </c>
      <c r="G55" s="86">
        <v>0</v>
      </c>
      <c r="H55" s="71">
        <f t="shared" si="5"/>
        <v>4813070</v>
      </c>
      <c r="I55" s="71">
        <f t="shared" si="6"/>
        <v>4028677</v>
      </c>
      <c r="J55" s="86">
        <v>704249</v>
      </c>
      <c r="K55" s="86">
        <v>50360</v>
      </c>
      <c r="L55" s="86">
        <v>0</v>
      </c>
      <c r="M55" s="86">
        <v>3230118</v>
      </c>
      <c r="N55" s="86">
        <v>43950</v>
      </c>
      <c r="O55" s="86">
        <v>0</v>
      </c>
      <c r="P55" s="86">
        <v>0</v>
      </c>
      <c r="Q55" s="86">
        <v>0</v>
      </c>
      <c r="R55" s="86">
        <v>784393</v>
      </c>
      <c r="S55" s="71">
        <f t="shared" si="7"/>
        <v>4058461</v>
      </c>
      <c r="T55" s="70">
        <f t="shared" si="2"/>
        <v>0.18730938221157964</v>
      </c>
      <c r="U55" s="90">
        <f t="shared" si="4"/>
        <v>0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7" ht="43.5" customHeight="1">
      <c r="A56" s="56">
        <v>7.2</v>
      </c>
      <c r="B56" s="57" t="s">
        <v>78</v>
      </c>
      <c r="C56" s="68">
        <f t="shared" si="0"/>
        <v>5953020</v>
      </c>
      <c r="D56" s="86">
        <v>4769238</v>
      </c>
      <c r="E56" s="86">
        <v>1183782</v>
      </c>
      <c r="F56" s="86">
        <v>0</v>
      </c>
      <c r="G56" s="86">
        <v>0</v>
      </c>
      <c r="H56" s="71">
        <f t="shared" si="5"/>
        <v>5953020</v>
      </c>
      <c r="I56" s="71">
        <f t="shared" si="6"/>
        <v>5568336</v>
      </c>
      <c r="J56" s="86">
        <v>803993</v>
      </c>
      <c r="K56" s="86">
        <v>85903</v>
      </c>
      <c r="L56" s="86">
        <v>0</v>
      </c>
      <c r="M56" s="86">
        <v>3361069</v>
      </c>
      <c r="N56" s="86">
        <v>1317371</v>
      </c>
      <c r="O56" s="86">
        <v>0</v>
      </c>
      <c r="P56" s="86">
        <v>0</v>
      </c>
      <c r="Q56" s="86">
        <v>0</v>
      </c>
      <c r="R56" s="86">
        <v>384684</v>
      </c>
      <c r="S56" s="71">
        <f t="shared" si="7"/>
        <v>5063124</v>
      </c>
      <c r="T56" s="70">
        <f t="shared" si="2"/>
        <v>0.15981363193600387</v>
      </c>
      <c r="U56" s="90">
        <f t="shared" si="4"/>
        <v>0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>
        <f>S56-'[4]TOAN TINH'!FH53</f>
        <v>293886</v>
      </c>
    </row>
    <row r="57" spans="1:37" ht="43.5" customHeight="1">
      <c r="A57" s="56">
        <v>7.3</v>
      </c>
      <c r="B57" s="57" t="s">
        <v>79</v>
      </c>
      <c r="C57" s="68">
        <f t="shared" si="0"/>
        <v>7579917</v>
      </c>
      <c r="D57" s="86">
        <v>5189086</v>
      </c>
      <c r="E57" s="86">
        <v>2390831</v>
      </c>
      <c r="F57" s="86">
        <v>114000</v>
      </c>
      <c r="G57" s="86">
        <v>0</v>
      </c>
      <c r="H57" s="71">
        <f t="shared" si="5"/>
        <v>7465917</v>
      </c>
      <c r="I57" s="71">
        <f t="shared" si="6"/>
        <v>6182764</v>
      </c>
      <c r="J57" s="86">
        <v>1356919</v>
      </c>
      <c r="K57" s="86">
        <v>31500</v>
      </c>
      <c r="L57" s="86">
        <v>0</v>
      </c>
      <c r="M57" s="86">
        <v>4794345</v>
      </c>
      <c r="N57" s="86">
        <v>0</v>
      </c>
      <c r="O57" s="86">
        <v>0</v>
      </c>
      <c r="P57" s="86">
        <v>0</v>
      </c>
      <c r="Q57" s="86">
        <v>0</v>
      </c>
      <c r="R57" s="86">
        <v>1283153</v>
      </c>
      <c r="S57" s="71">
        <f t="shared" si="7"/>
        <v>6077498</v>
      </c>
      <c r="T57" s="70">
        <f t="shared" si="2"/>
        <v>0.22456283306301195</v>
      </c>
      <c r="U57" s="90">
        <f t="shared" si="4"/>
        <v>0</v>
      </c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>
        <f>S57-'[4]TOAN TINH'!FH54</f>
        <v>888412</v>
      </c>
    </row>
    <row r="58" spans="1:37" ht="43.5" customHeight="1">
      <c r="A58" s="54">
        <v>8</v>
      </c>
      <c r="B58" s="55" t="s">
        <v>80</v>
      </c>
      <c r="C58" s="68">
        <f t="shared" si="0"/>
        <v>22667204</v>
      </c>
      <c r="D58" s="71">
        <f>D59+D60+D61+D62</f>
        <v>18138862</v>
      </c>
      <c r="E58" s="71">
        <f>E59+E60+E61+E62</f>
        <v>4528342</v>
      </c>
      <c r="F58" s="71">
        <f>F59+F60+F61+F62</f>
        <v>65784</v>
      </c>
      <c r="G58" s="71">
        <f>G59+G60+G61+G62</f>
        <v>0</v>
      </c>
      <c r="H58" s="71">
        <f t="shared" si="5"/>
        <v>22601420</v>
      </c>
      <c r="I58" s="71">
        <f t="shared" si="6"/>
        <v>20557030</v>
      </c>
      <c r="J58" s="71">
        <f aca="true" t="shared" si="16" ref="J58:R58">J59+J60+J61+J62</f>
        <v>1564992</v>
      </c>
      <c r="K58" s="71">
        <f t="shared" si="16"/>
        <v>127453</v>
      </c>
      <c r="L58" s="71">
        <f t="shared" si="16"/>
        <v>0</v>
      </c>
      <c r="M58" s="71">
        <f t="shared" si="16"/>
        <v>18645322</v>
      </c>
      <c r="N58" s="71">
        <f t="shared" si="16"/>
        <v>215764</v>
      </c>
      <c r="O58" s="71">
        <f t="shared" si="16"/>
        <v>3499</v>
      </c>
      <c r="P58" s="71">
        <f t="shared" si="16"/>
        <v>0</v>
      </c>
      <c r="Q58" s="71">
        <f t="shared" si="16"/>
        <v>0</v>
      </c>
      <c r="R58" s="71">
        <f t="shared" si="16"/>
        <v>2044390</v>
      </c>
      <c r="S58" s="71">
        <f t="shared" si="7"/>
        <v>20908975</v>
      </c>
      <c r="T58" s="70">
        <f t="shared" si="2"/>
        <v>0.08232925670682974</v>
      </c>
      <c r="U58" s="90">
        <f t="shared" si="4"/>
        <v>0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>
        <f>S58-'[4]TOAN TINH'!FH55</f>
        <v>2770113</v>
      </c>
    </row>
    <row r="59" spans="1:37" ht="43.5" customHeight="1">
      <c r="A59" s="56">
        <v>8.1</v>
      </c>
      <c r="B59" s="57" t="s">
        <v>81</v>
      </c>
      <c r="C59" s="68">
        <f t="shared" si="0"/>
        <v>5275959</v>
      </c>
      <c r="D59" s="86">
        <v>4817416</v>
      </c>
      <c r="E59" s="86">
        <v>458543</v>
      </c>
      <c r="F59" s="86">
        <v>1116</v>
      </c>
      <c r="G59" s="86">
        <v>0</v>
      </c>
      <c r="H59" s="71">
        <f t="shared" si="5"/>
        <v>5274843</v>
      </c>
      <c r="I59" s="71">
        <f t="shared" si="6"/>
        <v>4318394</v>
      </c>
      <c r="J59" s="86">
        <v>84491</v>
      </c>
      <c r="K59" s="86">
        <v>6900</v>
      </c>
      <c r="L59" s="86">
        <v>0</v>
      </c>
      <c r="M59" s="86">
        <v>4227003</v>
      </c>
      <c r="N59" s="86">
        <v>0</v>
      </c>
      <c r="O59" s="86">
        <v>0</v>
      </c>
      <c r="P59" s="86">
        <v>0</v>
      </c>
      <c r="Q59" s="86">
        <v>0</v>
      </c>
      <c r="R59" s="86">
        <v>956449</v>
      </c>
      <c r="S59" s="71">
        <f t="shared" si="7"/>
        <v>5183452</v>
      </c>
      <c r="T59" s="70">
        <f t="shared" si="2"/>
        <v>0.021163191686539025</v>
      </c>
      <c r="U59" s="90">
        <f t="shared" si="4"/>
        <v>0</v>
      </c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>
        <f>S59-'[4]TOAN TINH'!FH56</f>
        <v>-3842257</v>
      </c>
    </row>
    <row r="60" spans="1:37" ht="43.5" customHeight="1">
      <c r="A60" s="56">
        <v>8.3</v>
      </c>
      <c r="B60" s="57" t="s">
        <v>82</v>
      </c>
      <c r="C60" s="68">
        <f t="shared" si="0"/>
        <v>9446029</v>
      </c>
      <c r="D60" s="86">
        <v>6341883</v>
      </c>
      <c r="E60" s="86">
        <v>3104146</v>
      </c>
      <c r="F60" s="86">
        <v>0</v>
      </c>
      <c r="G60" s="86">
        <v>0</v>
      </c>
      <c r="H60" s="71">
        <f t="shared" si="5"/>
        <v>9446029</v>
      </c>
      <c r="I60" s="71">
        <f t="shared" si="6"/>
        <v>8841043</v>
      </c>
      <c r="J60" s="86">
        <v>1291214</v>
      </c>
      <c r="K60" s="86">
        <v>113553</v>
      </c>
      <c r="L60" s="86">
        <v>0</v>
      </c>
      <c r="M60" s="86">
        <v>7432777</v>
      </c>
      <c r="N60" s="86">
        <v>0</v>
      </c>
      <c r="O60" s="86">
        <v>3499</v>
      </c>
      <c r="P60" s="86">
        <v>0</v>
      </c>
      <c r="Q60" s="86">
        <v>0</v>
      </c>
      <c r="R60" s="86">
        <v>604986</v>
      </c>
      <c r="S60" s="71">
        <f t="shared" si="7"/>
        <v>8041262</v>
      </c>
      <c r="T60" s="70">
        <f t="shared" si="2"/>
        <v>0.15889154707199138</v>
      </c>
      <c r="U60" s="90">
        <f t="shared" si="4"/>
        <v>0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>
        <f>S60-'[4]TOAN TINH'!FH57</f>
        <v>4800933</v>
      </c>
    </row>
    <row r="61" spans="1:37" ht="43.5" customHeight="1">
      <c r="A61" s="56">
        <v>8.4</v>
      </c>
      <c r="B61" s="57" t="s">
        <v>83</v>
      </c>
      <c r="C61" s="68">
        <f t="shared" si="0"/>
        <v>0</v>
      </c>
      <c r="D61" s="86">
        <v>0</v>
      </c>
      <c r="E61" s="86">
        <v>0</v>
      </c>
      <c r="F61" s="86">
        <v>0</v>
      </c>
      <c r="G61" s="86">
        <v>0</v>
      </c>
      <c r="H61" s="71">
        <f t="shared" si="5"/>
        <v>0</v>
      </c>
      <c r="I61" s="71">
        <f t="shared" si="6"/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71">
        <f t="shared" si="7"/>
        <v>0</v>
      </c>
      <c r="T61" s="70" t="e">
        <f t="shared" si="2"/>
        <v>#DIV/0!</v>
      </c>
      <c r="U61" s="90">
        <f t="shared" si="4"/>
        <v>0</v>
      </c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>
        <f>S61-'[4]TOAN TINH'!FH58</f>
        <v>-3471363</v>
      </c>
    </row>
    <row r="62" spans="1:37" ht="43.5" customHeight="1">
      <c r="A62" s="56">
        <v>8.5</v>
      </c>
      <c r="B62" s="57" t="s">
        <v>84</v>
      </c>
      <c r="C62" s="68">
        <f t="shared" si="0"/>
        <v>7945216</v>
      </c>
      <c r="D62" s="86">
        <v>6979563</v>
      </c>
      <c r="E62" s="86">
        <v>965653</v>
      </c>
      <c r="F62" s="86">
        <v>64668</v>
      </c>
      <c r="G62" s="86">
        <v>0</v>
      </c>
      <c r="H62" s="71">
        <f t="shared" si="5"/>
        <v>7880548</v>
      </c>
      <c r="I62" s="71">
        <f t="shared" si="6"/>
        <v>7397593</v>
      </c>
      <c r="J62" s="86">
        <v>189287</v>
      </c>
      <c r="K62" s="86">
        <v>7000</v>
      </c>
      <c r="L62" s="86">
        <v>0</v>
      </c>
      <c r="M62" s="86">
        <v>6985542</v>
      </c>
      <c r="N62" s="86">
        <v>215764</v>
      </c>
      <c r="O62" s="86">
        <v>0</v>
      </c>
      <c r="P62" s="86">
        <v>0</v>
      </c>
      <c r="Q62" s="86">
        <v>0</v>
      </c>
      <c r="R62" s="86">
        <v>482955</v>
      </c>
      <c r="S62" s="71">
        <f t="shared" si="7"/>
        <v>7684261</v>
      </c>
      <c r="T62" s="70">
        <f t="shared" si="2"/>
        <v>0.02653390095940666</v>
      </c>
      <c r="U62" s="90">
        <f t="shared" si="4"/>
        <v>0</v>
      </c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>
        <f>S62-'[4]TOAN TINH'!FH59</f>
        <v>5282800</v>
      </c>
    </row>
    <row r="63" spans="1:37" ht="43.5" customHeight="1">
      <c r="A63" s="54">
        <v>9</v>
      </c>
      <c r="B63" s="55" t="s">
        <v>85</v>
      </c>
      <c r="C63" s="68">
        <f t="shared" si="0"/>
        <v>34012908</v>
      </c>
      <c r="D63" s="71">
        <f>D64+D66+D65+D67</f>
        <v>27916772</v>
      </c>
      <c r="E63" s="71">
        <f>E64+E66+E65+E67</f>
        <v>6096136</v>
      </c>
      <c r="F63" s="71">
        <f>F64+F66+F65+F67</f>
        <v>355601</v>
      </c>
      <c r="G63" s="71">
        <f>G64+G66+G65+G67</f>
        <v>1082514</v>
      </c>
      <c r="H63" s="71">
        <f t="shared" si="5"/>
        <v>33657307</v>
      </c>
      <c r="I63" s="71">
        <f t="shared" si="6"/>
        <v>27298602</v>
      </c>
      <c r="J63" s="71">
        <f aca="true" t="shared" si="17" ref="J63:R63">J64+J66+J65+J67</f>
        <v>3628484</v>
      </c>
      <c r="K63" s="71">
        <f t="shared" si="17"/>
        <v>180521</v>
      </c>
      <c r="L63" s="71">
        <f t="shared" si="17"/>
        <v>0</v>
      </c>
      <c r="M63" s="71">
        <f t="shared" si="17"/>
        <v>23026634</v>
      </c>
      <c r="N63" s="71">
        <f t="shared" si="17"/>
        <v>396563</v>
      </c>
      <c r="O63" s="71">
        <f t="shared" si="17"/>
        <v>66400</v>
      </c>
      <c r="P63" s="71">
        <f t="shared" si="17"/>
        <v>0</v>
      </c>
      <c r="Q63" s="71">
        <f t="shared" si="17"/>
        <v>0</v>
      </c>
      <c r="R63" s="71">
        <f t="shared" si="17"/>
        <v>6358705</v>
      </c>
      <c r="S63" s="71">
        <f t="shared" si="7"/>
        <v>29848302</v>
      </c>
      <c r="T63" s="70">
        <f t="shared" si="2"/>
        <v>0.13953113789490026</v>
      </c>
      <c r="U63" s="90">
        <f t="shared" si="4"/>
        <v>0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>
        <f>S63-'[4]TOAN TINH'!FH60</f>
        <v>849016</v>
      </c>
    </row>
    <row r="64" spans="1:38" ht="43.5" customHeight="1">
      <c r="A64" s="56">
        <v>9.1</v>
      </c>
      <c r="B64" s="57" t="s">
        <v>86</v>
      </c>
      <c r="C64" s="68">
        <f t="shared" si="0"/>
        <v>4756567</v>
      </c>
      <c r="D64" s="93">
        <v>3860381</v>
      </c>
      <c r="E64" s="93">
        <v>896186</v>
      </c>
      <c r="F64" s="93">
        <v>345471</v>
      </c>
      <c r="G64" s="93">
        <v>1082514</v>
      </c>
      <c r="H64" s="71">
        <f t="shared" si="5"/>
        <v>4411096</v>
      </c>
      <c r="I64" s="71">
        <f t="shared" si="6"/>
        <v>3441138</v>
      </c>
      <c r="J64" s="93">
        <v>746140</v>
      </c>
      <c r="K64" s="93">
        <v>2200</v>
      </c>
      <c r="L64" s="93">
        <v>0</v>
      </c>
      <c r="M64" s="93">
        <v>2692798</v>
      </c>
      <c r="N64" s="93">
        <v>0</v>
      </c>
      <c r="O64" s="93">
        <v>0</v>
      </c>
      <c r="P64" s="93">
        <v>0</v>
      </c>
      <c r="Q64" s="93">
        <v>0</v>
      </c>
      <c r="R64" s="93">
        <v>969958</v>
      </c>
      <c r="S64" s="71">
        <f t="shared" si="7"/>
        <v>3662756</v>
      </c>
      <c r="T64" s="70">
        <f t="shared" si="2"/>
        <v>0.21746875597549414</v>
      </c>
      <c r="U64" s="90">
        <f t="shared" si="4"/>
        <v>0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21" ht="43.5" customHeight="1">
      <c r="A65" s="56">
        <v>9.2</v>
      </c>
      <c r="B65" s="57" t="s">
        <v>87</v>
      </c>
      <c r="C65" s="68">
        <f t="shared" si="0"/>
        <v>16979813</v>
      </c>
      <c r="D65" s="94">
        <v>15775336</v>
      </c>
      <c r="E65" s="94">
        <v>1204477</v>
      </c>
      <c r="F65" s="94">
        <v>10130</v>
      </c>
      <c r="G65" s="94">
        <v>0</v>
      </c>
      <c r="H65" s="71">
        <f t="shared" si="5"/>
        <v>16969683</v>
      </c>
      <c r="I65" s="71">
        <f t="shared" si="6"/>
        <v>14240948</v>
      </c>
      <c r="J65" s="94">
        <v>2064120</v>
      </c>
      <c r="K65" s="94">
        <v>178321</v>
      </c>
      <c r="L65" s="94">
        <v>0</v>
      </c>
      <c r="M65" s="94">
        <v>11601944</v>
      </c>
      <c r="N65" s="94">
        <v>396563</v>
      </c>
      <c r="O65" s="94">
        <v>0</v>
      </c>
      <c r="P65" s="94">
        <v>0</v>
      </c>
      <c r="Q65" s="94">
        <v>0</v>
      </c>
      <c r="R65" s="94">
        <v>2728735</v>
      </c>
      <c r="S65" s="71">
        <f t="shared" si="7"/>
        <v>14727242</v>
      </c>
      <c r="T65" s="70">
        <f t="shared" si="2"/>
        <v>0.15746430644926165</v>
      </c>
      <c r="U65" s="90">
        <f t="shared" si="4"/>
        <v>0</v>
      </c>
    </row>
    <row r="66" spans="1:21" ht="43.5" customHeight="1">
      <c r="A66" s="56">
        <v>9.3</v>
      </c>
      <c r="B66" s="57" t="s">
        <v>88</v>
      </c>
      <c r="C66" s="68">
        <f t="shared" si="0"/>
        <v>11978504</v>
      </c>
      <c r="D66" s="94">
        <v>8281055</v>
      </c>
      <c r="E66" s="94">
        <v>3697449</v>
      </c>
      <c r="F66" s="94">
        <v>0</v>
      </c>
      <c r="G66" s="94">
        <v>0</v>
      </c>
      <c r="H66" s="71">
        <f t="shared" si="5"/>
        <v>11978504</v>
      </c>
      <c r="I66" s="71">
        <f t="shared" si="6"/>
        <v>9455475</v>
      </c>
      <c r="J66" s="94">
        <v>761256</v>
      </c>
      <c r="K66" s="94">
        <v>0</v>
      </c>
      <c r="L66" s="94">
        <v>0</v>
      </c>
      <c r="M66" s="94">
        <v>8627819</v>
      </c>
      <c r="N66" s="94">
        <v>0</v>
      </c>
      <c r="O66" s="94">
        <v>66400</v>
      </c>
      <c r="P66" s="94">
        <v>0</v>
      </c>
      <c r="Q66" s="94">
        <v>0</v>
      </c>
      <c r="R66" s="94">
        <v>2523029</v>
      </c>
      <c r="S66" s="71">
        <f t="shared" si="7"/>
        <v>11217248</v>
      </c>
      <c r="T66" s="70">
        <f t="shared" si="2"/>
        <v>0.08050954605664971</v>
      </c>
      <c r="U66" s="90">
        <f t="shared" si="4"/>
        <v>0</v>
      </c>
    </row>
    <row r="67" spans="1:21" ht="43.5" customHeight="1">
      <c r="A67" s="56">
        <v>9.4</v>
      </c>
      <c r="B67" s="60" t="s">
        <v>89</v>
      </c>
      <c r="C67" s="68">
        <f t="shared" si="0"/>
        <v>298024</v>
      </c>
      <c r="D67" s="94">
        <v>0</v>
      </c>
      <c r="E67" s="94">
        <v>298024</v>
      </c>
      <c r="F67" s="94">
        <v>0</v>
      </c>
      <c r="G67" s="94">
        <v>0</v>
      </c>
      <c r="H67" s="71">
        <f t="shared" si="5"/>
        <v>298024</v>
      </c>
      <c r="I67" s="71">
        <f t="shared" si="6"/>
        <v>161041</v>
      </c>
      <c r="J67" s="94">
        <v>56968</v>
      </c>
      <c r="K67" s="94">
        <v>0</v>
      </c>
      <c r="L67" s="94">
        <v>0</v>
      </c>
      <c r="M67" s="94">
        <v>104073</v>
      </c>
      <c r="N67" s="94">
        <v>0</v>
      </c>
      <c r="O67" s="94">
        <v>0</v>
      </c>
      <c r="P67" s="94">
        <v>0</v>
      </c>
      <c r="Q67" s="94">
        <v>0</v>
      </c>
      <c r="R67" s="94">
        <v>136983</v>
      </c>
      <c r="S67" s="71">
        <f t="shared" si="7"/>
        <v>241056</v>
      </c>
      <c r="T67" s="70">
        <f t="shared" si="2"/>
        <v>0.35374842431430503</v>
      </c>
      <c r="U67" s="90">
        <f t="shared" si="4"/>
        <v>0</v>
      </c>
    </row>
    <row r="68" spans="1:36" ht="43.5" customHeight="1">
      <c r="A68" s="54">
        <v>10</v>
      </c>
      <c r="B68" s="55" t="s">
        <v>90</v>
      </c>
      <c r="C68" s="68">
        <f t="shared" si="0"/>
        <v>55382005</v>
      </c>
      <c r="D68" s="71">
        <f>D69+D70+D71+D72</f>
        <v>36991770</v>
      </c>
      <c r="E68" s="71">
        <f>E69+E70+E71+E72</f>
        <v>18390235</v>
      </c>
      <c r="F68" s="71">
        <f>F69+F70+F71+F72</f>
        <v>330111</v>
      </c>
      <c r="G68" s="71">
        <f>G69+G70+G71+G72</f>
        <v>3570200</v>
      </c>
      <c r="H68" s="71">
        <f t="shared" si="5"/>
        <v>55051894</v>
      </c>
      <c r="I68" s="71">
        <f t="shared" si="6"/>
        <v>52539081</v>
      </c>
      <c r="J68" s="71">
        <f aca="true" t="shared" si="18" ref="J68:R68">J69+J70+J71+J72</f>
        <v>649189</v>
      </c>
      <c r="K68" s="71">
        <f t="shared" si="18"/>
        <v>193520</v>
      </c>
      <c r="L68" s="71">
        <f t="shared" si="18"/>
        <v>0</v>
      </c>
      <c r="M68" s="71">
        <f t="shared" si="18"/>
        <v>50861468</v>
      </c>
      <c r="N68" s="71">
        <f t="shared" si="18"/>
        <v>31738</v>
      </c>
      <c r="O68" s="71">
        <f t="shared" si="18"/>
        <v>0</v>
      </c>
      <c r="P68" s="71">
        <f t="shared" si="18"/>
        <v>0</v>
      </c>
      <c r="Q68" s="71">
        <f t="shared" si="18"/>
        <v>803166</v>
      </c>
      <c r="R68" s="71">
        <f t="shared" si="18"/>
        <v>2512813</v>
      </c>
      <c r="S68" s="71">
        <f t="shared" si="7"/>
        <v>54209185</v>
      </c>
      <c r="T68" s="70">
        <f t="shared" si="2"/>
        <v>0.016039660077038654</v>
      </c>
      <c r="U68" s="90">
        <f t="shared" si="4"/>
        <v>0</v>
      </c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21" ht="43.5" customHeight="1">
      <c r="A69" s="56">
        <v>10.1</v>
      </c>
      <c r="B69" s="61" t="s">
        <v>91</v>
      </c>
      <c r="C69" s="68">
        <f t="shared" si="0"/>
        <v>35063</v>
      </c>
      <c r="D69" s="86">
        <v>2234</v>
      </c>
      <c r="E69" s="86">
        <v>32829</v>
      </c>
      <c r="F69" s="86">
        <v>24700</v>
      </c>
      <c r="G69" s="86">
        <v>0</v>
      </c>
      <c r="H69" s="71">
        <f t="shared" si="5"/>
        <v>10363</v>
      </c>
      <c r="I69" s="71">
        <f t="shared" si="6"/>
        <v>10363</v>
      </c>
      <c r="J69" s="86">
        <v>9163</v>
      </c>
      <c r="K69" s="86">
        <v>0</v>
      </c>
      <c r="L69" s="86">
        <v>0</v>
      </c>
      <c r="M69" s="86">
        <v>1200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71">
        <f t="shared" si="7"/>
        <v>1200</v>
      </c>
      <c r="T69" s="70">
        <f t="shared" si="2"/>
        <v>0.884203415999228</v>
      </c>
      <c r="U69" s="90">
        <f t="shared" si="4"/>
        <v>0</v>
      </c>
    </row>
    <row r="70" spans="1:21" ht="43.5" customHeight="1">
      <c r="A70" s="56">
        <v>10.2</v>
      </c>
      <c r="B70" s="57" t="s">
        <v>92</v>
      </c>
      <c r="C70" s="68">
        <f t="shared" si="0"/>
        <v>12443179</v>
      </c>
      <c r="D70" s="86">
        <v>11411171</v>
      </c>
      <c r="E70" s="86">
        <v>1032008</v>
      </c>
      <c r="F70" s="86">
        <v>37511</v>
      </c>
      <c r="G70" s="86">
        <v>0</v>
      </c>
      <c r="H70" s="71">
        <f t="shared" si="5"/>
        <v>12405668</v>
      </c>
      <c r="I70" s="71">
        <f t="shared" si="6"/>
        <v>11735926</v>
      </c>
      <c r="J70" s="86">
        <v>295507</v>
      </c>
      <c r="K70" s="86">
        <v>21160</v>
      </c>
      <c r="L70" s="86">
        <v>0</v>
      </c>
      <c r="M70" s="86">
        <v>11419259</v>
      </c>
      <c r="N70" s="86">
        <v>0</v>
      </c>
      <c r="O70" s="86">
        <v>0</v>
      </c>
      <c r="P70" s="86">
        <v>0</v>
      </c>
      <c r="Q70" s="86">
        <v>0</v>
      </c>
      <c r="R70" s="86">
        <v>669742</v>
      </c>
      <c r="S70" s="71">
        <f t="shared" si="7"/>
        <v>12089001</v>
      </c>
      <c r="T70" s="70">
        <f t="shared" si="2"/>
        <v>0.026982702515336243</v>
      </c>
      <c r="U70" s="90">
        <f t="shared" si="4"/>
        <v>0</v>
      </c>
    </row>
    <row r="71" spans="1:21" ht="43.5" customHeight="1">
      <c r="A71" s="56">
        <v>10.3</v>
      </c>
      <c r="B71" s="57" t="s">
        <v>93</v>
      </c>
      <c r="C71" s="68">
        <f t="shared" si="0"/>
        <v>29609828</v>
      </c>
      <c r="D71" s="86">
        <v>17199553</v>
      </c>
      <c r="E71" s="86">
        <v>12410275</v>
      </c>
      <c r="F71" s="86">
        <v>200</v>
      </c>
      <c r="G71" s="86">
        <v>0</v>
      </c>
      <c r="H71" s="71">
        <f t="shared" si="5"/>
        <v>29609628</v>
      </c>
      <c r="I71" s="71">
        <f t="shared" si="6"/>
        <v>28532439</v>
      </c>
      <c r="J71" s="86">
        <v>120415</v>
      </c>
      <c r="K71" s="86">
        <v>1500</v>
      </c>
      <c r="L71" s="86">
        <v>0</v>
      </c>
      <c r="M71" s="86">
        <v>27867786</v>
      </c>
      <c r="N71" s="86">
        <v>31738</v>
      </c>
      <c r="O71" s="86">
        <v>0</v>
      </c>
      <c r="P71" s="86">
        <v>0</v>
      </c>
      <c r="Q71" s="86">
        <v>511000</v>
      </c>
      <c r="R71" s="86">
        <v>1077189</v>
      </c>
      <c r="S71" s="71">
        <f t="shared" si="7"/>
        <v>29487713</v>
      </c>
      <c r="T71" s="70">
        <f t="shared" si="2"/>
        <v>0.00427285588869567</v>
      </c>
      <c r="U71" s="90">
        <f t="shared" si="4"/>
        <v>0</v>
      </c>
    </row>
    <row r="72" spans="1:21" ht="43.5" customHeight="1">
      <c r="A72" s="56">
        <v>10.4</v>
      </c>
      <c r="B72" s="57" t="s">
        <v>94</v>
      </c>
      <c r="C72" s="68">
        <f t="shared" si="0"/>
        <v>13293935</v>
      </c>
      <c r="D72" s="86">
        <v>8378812</v>
      </c>
      <c r="E72" s="86">
        <v>4915123</v>
      </c>
      <c r="F72" s="86">
        <v>267700</v>
      </c>
      <c r="G72" s="86">
        <v>3570200</v>
      </c>
      <c r="H72" s="71">
        <f t="shared" si="5"/>
        <v>13026235</v>
      </c>
      <c r="I72" s="71">
        <f t="shared" si="6"/>
        <v>12260353</v>
      </c>
      <c r="J72" s="86">
        <v>224104</v>
      </c>
      <c r="K72" s="86">
        <v>170860</v>
      </c>
      <c r="L72" s="86">
        <v>0</v>
      </c>
      <c r="M72" s="86">
        <v>11573223</v>
      </c>
      <c r="N72" s="86">
        <v>0</v>
      </c>
      <c r="O72" s="86">
        <v>0</v>
      </c>
      <c r="P72" s="86">
        <v>0</v>
      </c>
      <c r="Q72" s="86">
        <v>292166</v>
      </c>
      <c r="R72" s="86">
        <v>765882</v>
      </c>
      <c r="S72" s="71">
        <f t="shared" si="7"/>
        <v>12631271</v>
      </c>
      <c r="T72" s="70">
        <f t="shared" si="2"/>
        <v>0.03221473313207213</v>
      </c>
      <c r="U72" s="90">
        <f t="shared" si="4"/>
        <v>0</v>
      </c>
    </row>
    <row r="73" spans="1:34" ht="43.5" customHeight="1">
      <c r="A73" s="54">
        <v>11</v>
      </c>
      <c r="B73" s="55" t="s">
        <v>95</v>
      </c>
      <c r="C73" s="68">
        <f>D73+E73</f>
        <v>48046807</v>
      </c>
      <c r="D73" s="71">
        <f>D74+D75+D76+D77</f>
        <v>41853912</v>
      </c>
      <c r="E73" s="71">
        <f>E74+E75+E76+E77</f>
        <v>6192895</v>
      </c>
      <c r="F73" s="71">
        <f>F74+F75+F76+F77</f>
        <v>49132</v>
      </c>
      <c r="G73" s="71">
        <f>G74+G75+G76+G77</f>
        <v>0</v>
      </c>
      <c r="H73" s="71">
        <f t="shared" si="5"/>
        <v>47997675</v>
      </c>
      <c r="I73" s="71">
        <f t="shared" si="6"/>
        <v>35588766</v>
      </c>
      <c r="J73" s="71">
        <f aca="true" t="shared" si="19" ref="J73:R73">J74+J75+J76+J77</f>
        <v>4187704</v>
      </c>
      <c r="K73" s="71">
        <f t="shared" si="19"/>
        <v>953971</v>
      </c>
      <c r="L73" s="71">
        <f t="shared" si="19"/>
        <v>0</v>
      </c>
      <c r="M73" s="71">
        <f t="shared" si="19"/>
        <v>30295491</v>
      </c>
      <c r="N73" s="71">
        <f t="shared" si="19"/>
        <v>0</v>
      </c>
      <c r="O73" s="71">
        <f t="shared" si="19"/>
        <v>151600</v>
      </c>
      <c r="P73" s="71">
        <f t="shared" si="19"/>
        <v>0</v>
      </c>
      <c r="Q73" s="71">
        <f t="shared" si="19"/>
        <v>0</v>
      </c>
      <c r="R73" s="71">
        <f t="shared" si="19"/>
        <v>12408909</v>
      </c>
      <c r="S73" s="71">
        <f t="shared" si="7"/>
        <v>42856000</v>
      </c>
      <c r="T73" s="70">
        <f t="shared" si="2"/>
        <v>0.14447466371832055</v>
      </c>
      <c r="U73" s="90">
        <f t="shared" si="4"/>
        <v>0</v>
      </c>
      <c r="AA73" s="45"/>
      <c r="AB73" s="45"/>
      <c r="AC73" s="45"/>
      <c r="AD73" s="45"/>
      <c r="AE73" s="45"/>
      <c r="AF73" s="45"/>
      <c r="AG73" s="45"/>
      <c r="AH73" s="45"/>
    </row>
    <row r="74" spans="1:34" ht="43.5" customHeight="1">
      <c r="A74" s="56">
        <v>11.1</v>
      </c>
      <c r="B74" s="57" t="s">
        <v>96</v>
      </c>
      <c r="C74" s="68">
        <f>D74+E74</f>
        <v>5267791</v>
      </c>
      <c r="D74" s="86">
        <v>4980295</v>
      </c>
      <c r="E74" s="86">
        <v>287496</v>
      </c>
      <c r="F74" s="86">
        <v>0</v>
      </c>
      <c r="G74" s="86">
        <v>0</v>
      </c>
      <c r="H74" s="71">
        <f t="shared" si="5"/>
        <v>5267791</v>
      </c>
      <c r="I74" s="71">
        <f t="shared" si="6"/>
        <v>1570496</v>
      </c>
      <c r="J74" s="86">
        <v>95228</v>
      </c>
      <c r="K74" s="86">
        <v>126520</v>
      </c>
      <c r="L74" s="86">
        <v>0</v>
      </c>
      <c r="M74" s="86">
        <v>1348748</v>
      </c>
      <c r="N74" s="86">
        <v>0</v>
      </c>
      <c r="O74" s="86">
        <v>0</v>
      </c>
      <c r="P74" s="86">
        <v>0</v>
      </c>
      <c r="Q74" s="86">
        <v>0</v>
      </c>
      <c r="R74" s="86">
        <v>3697295</v>
      </c>
      <c r="S74" s="71">
        <f t="shared" si="7"/>
        <v>5046043</v>
      </c>
      <c r="T74" s="70">
        <f>(J74+K74+L74)/I74</f>
        <v>0.14119615713761766</v>
      </c>
      <c r="U74" s="90">
        <f t="shared" si="4"/>
        <v>0</v>
      </c>
      <c r="AA74" s="45"/>
      <c r="AB74" s="45"/>
      <c r="AC74" s="45"/>
      <c r="AD74" s="45"/>
      <c r="AE74" s="45"/>
      <c r="AF74" s="45"/>
      <c r="AG74" s="45"/>
      <c r="AH74" s="45"/>
    </row>
    <row r="75" spans="1:34" ht="43.5" customHeight="1">
      <c r="A75" s="56">
        <v>11.2</v>
      </c>
      <c r="B75" s="57" t="s">
        <v>97</v>
      </c>
      <c r="C75" s="68">
        <f>D75+E75</f>
        <v>33089866</v>
      </c>
      <c r="D75" s="86">
        <v>32168057</v>
      </c>
      <c r="E75" s="86">
        <v>921809</v>
      </c>
      <c r="F75" s="86">
        <v>49132</v>
      </c>
      <c r="G75" s="86">
        <v>0</v>
      </c>
      <c r="H75" s="71">
        <f t="shared" si="5"/>
        <v>33040734</v>
      </c>
      <c r="I75" s="71">
        <f t="shared" si="6"/>
        <v>25946315</v>
      </c>
      <c r="J75" s="86">
        <v>2376974</v>
      </c>
      <c r="K75" s="86">
        <v>796864</v>
      </c>
      <c r="L75" s="86">
        <v>0</v>
      </c>
      <c r="M75" s="86">
        <v>22620877</v>
      </c>
      <c r="N75" s="86">
        <v>0</v>
      </c>
      <c r="O75" s="86">
        <v>151600</v>
      </c>
      <c r="P75" s="86">
        <v>0</v>
      </c>
      <c r="Q75" s="86">
        <v>0</v>
      </c>
      <c r="R75" s="86">
        <v>7094419</v>
      </c>
      <c r="S75" s="71">
        <f t="shared" si="7"/>
        <v>29866896</v>
      </c>
      <c r="T75" s="70">
        <f>(J75+K75+L75)/I75</f>
        <v>0.12232326632895654</v>
      </c>
      <c r="U75" s="90">
        <f t="shared" si="4"/>
        <v>0</v>
      </c>
      <c r="AA75" s="45"/>
      <c r="AB75" s="45"/>
      <c r="AC75" s="45"/>
      <c r="AD75" s="45"/>
      <c r="AE75" s="45"/>
      <c r="AF75" s="45"/>
      <c r="AG75" s="45"/>
      <c r="AH75" s="45"/>
    </row>
    <row r="76" spans="1:34" ht="43.5" customHeight="1">
      <c r="A76" s="56">
        <v>11.3</v>
      </c>
      <c r="B76" s="57" t="s">
        <v>98</v>
      </c>
      <c r="C76" s="68">
        <f>D76+E76</f>
        <v>5003634</v>
      </c>
      <c r="D76" s="86">
        <v>3258984</v>
      </c>
      <c r="E76" s="86">
        <v>1744650</v>
      </c>
      <c r="F76" s="86">
        <v>0</v>
      </c>
      <c r="G76" s="86">
        <v>0</v>
      </c>
      <c r="H76" s="71">
        <f>I76+R76</f>
        <v>5003634</v>
      </c>
      <c r="I76" s="71">
        <f>SUM(J76:Q76)</f>
        <v>3794361</v>
      </c>
      <c r="J76" s="86">
        <v>81843</v>
      </c>
      <c r="K76" s="86">
        <v>30587</v>
      </c>
      <c r="L76" s="86">
        <v>0</v>
      </c>
      <c r="M76" s="86">
        <v>3681931</v>
      </c>
      <c r="N76" s="86">
        <v>0</v>
      </c>
      <c r="O76" s="86">
        <v>0</v>
      </c>
      <c r="P76" s="86">
        <v>0</v>
      </c>
      <c r="Q76" s="86">
        <v>0</v>
      </c>
      <c r="R76" s="86">
        <v>1209273</v>
      </c>
      <c r="S76" s="71">
        <f t="shared" si="7"/>
        <v>4891204</v>
      </c>
      <c r="T76" s="70">
        <f>(J76+K76+L76)/I76</f>
        <v>0.02963081267175158</v>
      </c>
      <c r="U76" s="90">
        <f>C76-F76-H76</f>
        <v>0</v>
      </c>
      <c r="AA76" s="45"/>
      <c r="AB76" s="45"/>
      <c r="AC76" s="45"/>
      <c r="AD76" s="45"/>
      <c r="AE76" s="45"/>
      <c r="AF76" s="45"/>
      <c r="AG76" s="45"/>
      <c r="AH76" s="45"/>
    </row>
    <row r="77" spans="1:34" ht="43.5" customHeight="1">
      <c r="A77" s="56">
        <v>11.4</v>
      </c>
      <c r="B77" s="57" t="s">
        <v>99</v>
      </c>
      <c r="C77" s="68">
        <f>D77+E77</f>
        <v>4685516</v>
      </c>
      <c r="D77" s="86">
        <v>1446576</v>
      </c>
      <c r="E77" s="86">
        <v>3238940</v>
      </c>
      <c r="F77" s="86">
        <v>0</v>
      </c>
      <c r="G77" s="86">
        <v>0</v>
      </c>
      <c r="H77" s="71">
        <f>I77+R77</f>
        <v>4685516</v>
      </c>
      <c r="I77" s="71">
        <f>SUM(J77:Q77)</f>
        <v>4277594</v>
      </c>
      <c r="J77" s="86">
        <v>1633659</v>
      </c>
      <c r="K77" s="86">
        <v>0</v>
      </c>
      <c r="L77" s="86">
        <v>0</v>
      </c>
      <c r="M77" s="86">
        <v>2643935</v>
      </c>
      <c r="N77" s="86">
        <v>0</v>
      </c>
      <c r="O77" s="86">
        <v>0</v>
      </c>
      <c r="P77" s="86">
        <v>0</v>
      </c>
      <c r="Q77" s="86">
        <v>0</v>
      </c>
      <c r="R77" s="86">
        <v>407922</v>
      </c>
      <c r="S77" s="71">
        <f t="shared" si="7"/>
        <v>3051857</v>
      </c>
      <c r="T77" s="70">
        <f>(J77+K77+L77)/I77</f>
        <v>0.381910718969589</v>
      </c>
      <c r="U77" s="90">
        <f>C77-F77-H77</f>
        <v>0</v>
      </c>
      <c r="AA77" s="45"/>
      <c r="AB77" s="45"/>
      <c r="AC77" s="45"/>
      <c r="AD77" s="45"/>
      <c r="AE77" s="45"/>
      <c r="AF77" s="45"/>
      <c r="AG77" s="45"/>
      <c r="AH77" s="45"/>
    </row>
    <row r="78" spans="1:36" s="64" customFormat="1" ht="29.25" customHeight="1">
      <c r="A78" s="108"/>
      <c r="B78" s="108"/>
      <c r="C78" s="108"/>
      <c r="D78" s="108"/>
      <c r="E78" s="108"/>
      <c r="F78" s="62"/>
      <c r="G78" s="27"/>
      <c r="H78" s="27"/>
      <c r="I78" s="27"/>
      <c r="J78" s="27"/>
      <c r="K78" s="27"/>
      <c r="L78" s="27"/>
      <c r="M78" s="27"/>
      <c r="N78" s="27"/>
      <c r="O78" s="109" t="s">
        <v>140</v>
      </c>
      <c r="P78" s="109"/>
      <c r="Q78" s="109"/>
      <c r="R78" s="109"/>
      <c r="S78" s="109"/>
      <c r="T78" s="109"/>
      <c r="U78" s="63"/>
      <c r="V78" s="45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s="66" customFormat="1" ht="19.5" customHeight="1">
      <c r="A79" s="30"/>
      <c r="B79" s="110" t="s">
        <v>100</v>
      </c>
      <c r="C79" s="110"/>
      <c r="D79" s="110"/>
      <c r="E79" s="110"/>
      <c r="F79" s="31"/>
      <c r="G79" s="31"/>
      <c r="H79" s="31"/>
      <c r="I79" s="31"/>
      <c r="J79" s="31"/>
      <c r="K79" s="31"/>
      <c r="L79" s="31"/>
      <c r="M79" s="31"/>
      <c r="N79" s="31"/>
      <c r="O79" s="111" t="str">
        <f>'[5]Thong tin'!B7</f>
        <v>CỤC TRƯỞNG</v>
      </c>
      <c r="P79" s="111"/>
      <c r="Q79" s="111"/>
      <c r="R79" s="111"/>
      <c r="S79" s="111"/>
      <c r="T79" s="111"/>
      <c r="U79" s="65"/>
      <c r="V79" s="4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</row>
    <row r="80" spans="1:20" ht="19.5">
      <c r="A80" s="34"/>
      <c r="B80" s="112"/>
      <c r="C80" s="112"/>
      <c r="D80" s="11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113"/>
      <c r="P80" s="113"/>
      <c r="Q80" s="113"/>
      <c r="R80" s="113"/>
      <c r="S80" s="113"/>
      <c r="T80" s="113"/>
    </row>
    <row r="81" spans="1:20" ht="13.5" customHeight="1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4"/>
      <c r="T81" s="34"/>
    </row>
    <row r="82" spans="1:20" ht="18" customHeight="1">
      <c r="A82" s="34"/>
      <c r="B82" s="113"/>
      <c r="C82" s="113"/>
      <c r="D82" s="11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113" t="s">
        <v>138</v>
      </c>
      <c r="R82" s="113"/>
      <c r="S82" s="113"/>
      <c r="T82" s="34"/>
    </row>
    <row r="83" spans="1:20" ht="20.25" customHeight="1">
      <c r="A83" s="36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4"/>
      <c r="S83" s="34"/>
      <c r="T83" s="34"/>
    </row>
    <row r="84" spans="1:20" ht="15.75" customHeight="1">
      <c r="A84" s="3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35"/>
      <c r="R84" s="35"/>
      <c r="S84" s="34"/>
      <c r="T84" s="34"/>
    </row>
    <row r="85" spans="1:20" ht="19.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4"/>
      <c r="S85" s="34"/>
      <c r="T85" s="34"/>
    </row>
    <row r="86" spans="1:20" ht="19.5">
      <c r="A86" s="34"/>
      <c r="B86" s="106" t="str">
        <f>'[6]Thong tin'!B5</f>
        <v>Thái Thị Phương Hiếu</v>
      </c>
      <c r="C86" s="106"/>
      <c r="D86" s="106"/>
      <c r="E86" s="106"/>
      <c r="F86" s="34"/>
      <c r="G86" s="34"/>
      <c r="H86" s="34"/>
      <c r="I86" s="34"/>
      <c r="J86" s="34"/>
      <c r="K86" s="34"/>
      <c r="L86" s="34"/>
      <c r="M86" s="34"/>
      <c r="N86" s="34"/>
      <c r="O86" s="106" t="str">
        <f>'[5]Thong tin'!B6</f>
        <v>Lê Trọng Nguyên</v>
      </c>
      <c r="P86" s="106"/>
      <c r="Q86" s="106"/>
      <c r="R86" s="106"/>
      <c r="S86" s="106"/>
      <c r="T86" s="106"/>
    </row>
    <row r="87" spans="2:20" ht="18.75">
      <c r="B87" s="122"/>
      <c r="C87" s="122"/>
      <c r="D87" s="122"/>
      <c r="E87" s="122"/>
      <c r="P87" s="122"/>
      <c r="Q87" s="122"/>
      <c r="R87" s="122"/>
      <c r="S87" s="122"/>
      <c r="T87" s="123"/>
    </row>
    <row r="89" spans="1:20" ht="15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1" ht="15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92"/>
    </row>
    <row r="91" spans="1:21" ht="15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92"/>
    </row>
    <row r="92" spans="1:21" ht="15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92"/>
    </row>
    <row r="93" spans="1:21" ht="15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92"/>
    </row>
    <row r="94" spans="1:21" ht="15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92"/>
    </row>
    <row r="95" spans="1:21" ht="15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92"/>
    </row>
    <row r="96" spans="1:21" ht="15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92"/>
    </row>
    <row r="97" spans="1:21" ht="15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92"/>
    </row>
    <row r="98" spans="1:21" ht="15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92"/>
    </row>
    <row r="99" spans="1:21" ht="15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92"/>
    </row>
    <row r="100" spans="1:21" ht="15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92"/>
    </row>
    <row r="101" spans="21:26" s="46" customFormat="1" ht="15.75">
      <c r="U101" s="92"/>
      <c r="V101" s="45"/>
      <c r="W101" s="45"/>
      <c r="X101" s="45"/>
      <c r="Y101" s="45"/>
      <c r="Z101" s="45"/>
    </row>
    <row r="102" spans="21:26" s="46" customFormat="1" ht="15.75">
      <c r="U102" s="92"/>
      <c r="V102" s="45"/>
      <c r="W102" s="45"/>
      <c r="X102" s="45"/>
      <c r="Y102" s="45"/>
      <c r="Z102" s="45"/>
    </row>
    <row r="103" spans="21:26" s="46" customFormat="1" ht="15.75">
      <c r="U103" s="92"/>
      <c r="V103" s="45"/>
      <c r="W103" s="45"/>
      <c r="X103" s="45"/>
      <c r="Y103" s="45"/>
      <c r="Z103" s="45"/>
    </row>
    <row r="104" spans="3:21" ht="15.75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92"/>
    </row>
    <row r="105" spans="3:21" ht="15.75"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92"/>
    </row>
    <row r="106" spans="3:21" ht="15.75"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92"/>
    </row>
    <row r="107" spans="3:21" ht="15.75"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92"/>
    </row>
    <row r="108" spans="3:21" ht="15.75"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92"/>
    </row>
    <row r="109" spans="3:21" ht="15.75"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92"/>
    </row>
    <row r="110" spans="3:21" ht="15.75"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92"/>
    </row>
    <row r="111" ht="15.75">
      <c r="C111" s="46"/>
    </row>
    <row r="112" ht="15.75">
      <c r="C112" s="46"/>
    </row>
    <row r="113" ht="15.75">
      <c r="C113" s="46"/>
    </row>
    <row r="114" ht="15.75">
      <c r="C114" s="46"/>
    </row>
    <row r="115" ht="15.75">
      <c r="C115" s="46"/>
    </row>
    <row r="116" ht="15.75">
      <c r="C116" s="46"/>
    </row>
    <row r="117" ht="15.75">
      <c r="C117" s="46"/>
    </row>
    <row r="118" spans="3:16" ht="15.75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ht="15.75">
      <c r="C119" s="46"/>
    </row>
    <row r="120" ht="15.75">
      <c r="C120" s="46"/>
    </row>
    <row r="121" ht="15.75">
      <c r="C121" s="46"/>
    </row>
    <row r="122" ht="15.75">
      <c r="C122" s="46"/>
    </row>
    <row r="123" ht="15.75">
      <c r="C123" s="46"/>
    </row>
    <row r="124" ht="15.75">
      <c r="C124" s="46"/>
    </row>
    <row r="125" ht="15.75">
      <c r="C125" s="46"/>
    </row>
    <row r="126" ht="15.75">
      <c r="C126" s="46"/>
    </row>
    <row r="127" ht="15.75">
      <c r="C127" s="46"/>
    </row>
    <row r="128" ht="15.75">
      <c r="C128" s="46"/>
    </row>
    <row r="129" ht="15.75">
      <c r="C129" s="46"/>
    </row>
    <row r="130" ht="15.75">
      <c r="C130" s="46"/>
    </row>
    <row r="131" ht="15.75">
      <c r="C131" s="46"/>
    </row>
    <row r="132" ht="15.75">
      <c r="C132" s="46"/>
    </row>
    <row r="133" ht="15.75">
      <c r="C133" s="46"/>
    </row>
    <row r="134" ht="15.75">
      <c r="C134" s="46"/>
    </row>
    <row r="135" ht="15.75">
      <c r="C135" s="46"/>
    </row>
    <row r="136" ht="15.75">
      <c r="C136" s="46"/>
    </row>
    <row r="137" ht="15.75">
      <c r="C137" s="46"/>
    </row>
    <row r="138" ht="15.75">
      <c r="C138" s="46"/>
    </row>
    <row r="139" ht="15.75">
      <c r="C139" s="46"/>
    </row>
    <row r="140" ht="15.75">
      <c r="C140" s="46"/>
    </row>
    <row r="141" ht="15.75">
      <c r="C141" s="46"/>
    </row>
    <row r="142" ht="15.75">
      <c r="C142" s="46"/>
    </row>
    <row r="143" ht="15.75">
      <c r="C143" s="46"/>
    </row>
    <row r="144" ht="15.75">
      <c r="C144" s="46"/>
    </row>
    <row r="145" ht="15.75">
      <c r="C145" s="46"/>
    </row>
    <row r="146" ht="15.75">
      <c r="C146" s="46"/>
    </row>
    <row r="147" ht="15.75">
      <c r="C147" s="46"/>
    </row>
    <row r="148" ht="15.75">
      <c r="C148" s="46"/>
    </row>
    <row r="149" ht="15.75">
      <c r="C149" s="46"/>
    </row>
    <row r="150" ht="15.75">
      <c r="C150" s="46"/>
    </row>
    <row r="151" ht="15.75">
      <c r="C151" s="46"/>
    </row>
    <row r="152" ht="15.75">
      <c r="C152" s="46"/>
    </row>
    <row r="153" ht="15.75">
      <c r="C153" s="46"/>
    </row>
    <row r="154" ht="15.75">
      <c r="C154" s="46"/>
    </row>
    <row r="155" ht="15.75">
      <c r="C155" s="46"/>
    </row>
  </sheetData>
  <sheetProtection/>
  <mergeCells count="39">
    <mergeCell ref="B79:E79"/>
    <mergeCell ref="O79:T79"/>
    <mergeCell ref="B87:E87"/>
    <mergeCell ref="P87:T87"/>
    <mergeCell ref="B80:D80"/>
    <mergeCell ref="O80:T80"/>
    <mergeCell ref="B82:D82"/>
    <mergeCell ref="Q82:S82"/>
    <mergeCell ref="B84:P84"/>
    <mergeCell ref="B86:E86"/>
    <mergeCell ref="O86:T86"/>
    <mergeCell ref="I8:I9"/>
    <mergeCell ref="J8:Q8"/>
    <mergeCell ref="A10:B10"/>
    <mergeCell ref="A11:B11"/>
    <mergeCell ref="A78:E78"/>
    <mergeCell ref="O78:T78"/>
    <mergeCell ref="Q4:T4"/>
    <mergeCell ref="Q5:T5"/>
    <mergeCell ref="A6:B9"/>
    <mergeCell ref="C6:E6"/>
    <mergeCell ref="F6:F9"/>
    <mergeCell ref="G6:G9"/>
    <mergeCell ref="H6:R6"/>
    <mergeCell ref="S6:S9"/>
    <mergeCell ref="T6:T9"/>
    <mergeCell ref="C7:C9"/>
    <mergeCell ref="D7:E7"/>
    <mergeCell ref="H7:H9"/>
    <mergeCell ref="I7:Q7"/>
    <mergeCell ref="R7:R9"/>
    <mergeCell ref="D8:D9"/>
    <mergeCell ref="E8:E9"/>
    <mergeCell ref="E1:P1"/>
    <mergeCell ref="A2:D2"/>
    <mergeCell ref="E2:P2"/>
    <mergeCell ref="Q2:T2"/>
    <mergeCell ref="A3:D3"/>
    <mergeCell ref="E3:P3"/>
  </mergeCells>
  <printOptions horizontalCentered="1"/>
  <pageMargins left="0.4330708661417323" right="0.1968503937007874" top="0.3937007874015748" bottom="0.3937007874015748" header="0.5118110236220472" footer="0.2755905511811024"/>
  <pageSetup horizontalDpi="600" verticalDpi="600" orientation="landscape" paperSize="9" scale="72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Azure</cp:lastModifiedBy>
  <cp:lastPrinted>2017-03-06T02:10:27Z</cp:lastPrinted>
  <dcterms:created xsi:type="dcterms:W3CDTF">2017-02-04T05:05:40Z</dcterms:created>
  <dcterms:modified xsi:type="dcterms:W3CDTF">2017-03-08T08:01:00Z</dcterms:modified>
  <cp:category/>
  <cp:version/>
  <cp:contentType/>
  <cp:contentStatus/>
</cp:coreProperties>
</file>